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форма 2" sheetId="1" r:id="rId1"/>
    <sheet name="форма 3" sheetId="2" r:id="rId2"/>
  </sheets>
  <definedNames>
    <definedName name="_xlnm._FilterDatabase" localSheetId="0" hidden="1">'форма 2'!$A$19:$BZ$54</definedName>
    <definedName name="_xlnm.Print_Titles" localSheetId="0">'форма 2'!$15:$19</definedName>
    <definedName name="_xlnm.Print_Titles" localSheetId="1">'форма 3'!$15:$18</definedName>
    <definedName name="_xlnm.Print_Area" localSheetId="0">'форма 2'!$A$1:$BW$69</definedName>
  </definedNames>
  <calcPr calcId="145621" calcMode="manual"/>
</workbook>
</file>

<file path=xl/calcChain.xml><?xml version="1.0" encoding="utf-8"?>
<calcChain xmlns="http://schemas.openxmlformats.org/spreadsheetml/2006/main">
  <c r="AH53" i="2" l="1"/>
  <c r="I53" i="2"/>
  <c r="I52" i="2"/>
  <c r="AH51" i="2"/>
  <c r="I51" i="2"/>
  <c r="AH50" i="2"/>
  <c r="S50" i="2"/>
  <c r="P50" i="2"/>
  <c r="I50" i="2"/>
  <c r="AD49" i="2"/>
  <c r="AC49" i="2"/>
  <c r="AC48" i="2"/>
  <c r="M48" i="2"/>
  <c r="K48" i="2" s="1"/>
  <c r="H48" i="2"/>
  <c r="G48" i="2"/>
  <c r="F48" i="2"/>
  <c r="AC47" i="2"/>
  <c r="AC46" i="2"/>
  <c r="B46" i="2"/>
  <c r="AD45" i="2"/>
  <c r="AC45" i="2"/>
  <c r="I45" i="2"/>
  <c r="AG44" i="2"/>
  <c r="AC44" i="2"/>
  <c r="I44" i="2"/>
  <c r="G44" i="2"/>
  <c r="AD43" i="2"/>
  <c r="AC43" i="2"/>
  <c r="I43" i="2"/>
  <c r="AC42" i="2"/>
  <c r="I42" i="2"/>
  <c r="AE41" i="2"/>
  <c r="AC41" i="2"/>
  <c r="I41" i="2"/>
  <c r="AE40" i="2"/>
  <c r="AD40" i="2"/>
  <c r="AC40" i="2"/>
  <c r="I40" i="2"/>
  <c r="AC39" i="2"/>
  <c r="I39" i="2"/>
  <c r="AC38" i="2"/>
  <c r="I38" i="2"/>
  <c r="AH37" i="2"/>
  <c r="AC37" i="2"/>
  <c r="I37" i="2"/>
  <c r="AC36" i="2"/>
  <c r="I36" i="2"/>
  <c r="AC35" i="2"/>
  <c r="I35" i="2"/>
  <c r="AK34" i="2"/>
  <c r="AC34" i="2"/>
  <c r="I34" i="2"/>
  <c r="AC33" i="2"/>
  <c r="I33" i="2"/>
  <c r="AB32" i="2"/>
  <c r="AA32" i="2"/>
  <c r="T32" i="2"/>
  <c r="T31" i="2" s="1"/>
  <c r="T30" i="2" s="1"/>
  <c r="Q32" i="2"/>
  <c r="G32" i="2"/>
  <c r="Q31" i="2"/>
  <c r="Q30" i="2" s="1"/>
  <c r="G31" i="2"/>
  <c r="G30" i="2"/>
  <c r="Z29" i="2"/>
  <c r="X29" i="2"/>
  <c r="M29" i="2"/>
  <c r="I29" i="2"/>
  <c r="Z28" i="2"/>
  <c r="X28" i="2"/>
  <c r="M28" i="2"/>
  <c r="I28" i="2"/>
  <c r="Z27" i="2"/>
  <c r="X27" i="2"/>
  <c r="M27" i="2"/>
  <c r="I27" i="2"/>
  <c r="Z26" i="2"/>
  <c r="X26" i="2"/>
  <c r="M26" i="2"/>
  <c r="I26" i="2"/>
  <c r="AK25" i="2"/>
  <c r="AI25" i="2"/>
  <c r="T24" i="2"/>
  <c r="T23" i="2" s="1"/>
  <c r="T22" i="2" s="1"/>
  <c r="T21" i="2" s="1"/>
  <c r="T20" i="2" s="1"/>
  <c r="T19" i="2" s="1"/>
  <c r="S24" i="2"/>
  <c r="S23" i="2" s="1"/>
  <c r="S22" i="2" s="1"/>
  <c r="S21" i="2" s="1"/>
  <c r="S20" i="2" s="1"/>
  <c r="Q24" i="2"/>
  <c r="Q23" i="2" s="1"/>
  <c r="Q22" i="2" s="1"/>
  <c r="Q21" i="2" s="1"/>
  <c r="Q20" i="2" s="1"/>
  <c r="Q19" i="2" s="1"/>
  <c r="AI20" i="2"/>
  <c r="AG20" i="2"/>
  <c r="AF20" i="2"/>
  <c r="AE20" i="2"/>
  <c r="AD20" i="2"/>
  <c r="AC20" i="2"/>
  <c r="AB20" i="2"/>
  <c r="AB19" i="2"/>
  <c r="AA19" i="2"/>
  <c r="V19" i="2"/>
  <c r="O19" i="2"/>
  <c r="L19" i="2"/>
  <c r="J19" i="2"/>
  <c r="G19" i="2"/>
  <c r="BK54" i="1"/>
  <c r="BC54" i="1"/>
  <c r="AG53" i="2" s="1"/>
  <c r="BB54" i="1"/>
  <c r="AZ54" i="1"/>
  <c r="AS54" i="1"/>
  <c r="T54" i="1"/>
  <c r="N53" i="2" s="1"/>
  <c r="K53" i="2" s="1"/>
  <c r="BH53" i="1"/>
  <c r="AH52" i="2" s="1"/>
  <c r="BC53" i="1"/>
  <c r="AG52" i="2" s="1"/>
  <c r="BB53" i="1"/>
  <c r="BA53" i="1"/>
  <c r="AZ53" i="1"/>
  <c r="AS53" i="1"/>
  <c r="T53" i="1"/>
  <c r="N52" i="2" s="1"/>
  <c r="K52" i="2" s="1"/>
  <c r="BK52" i="1"/>
  <c r="BC52" i="1"/>
  <c r="AG51" i="2" s="1"/>
  <c r="BB52" i="1"/>
  <c r="AZ52" i="1"/>
  <c r="AS52" i="1"/>
  <c r="T52" i="1"/>
  <c r="N51" i="2" s="1"/>
  <c r="K51" i="2" s="1"/>
  <c r="BK51" i="1"/>
  <c r="BC51" i="1"/>
  <c r="AG50" i="2" s="1"/>
  <c r="BB51" i="1"/>
  <c r="AZ51" i="1"/>
  <c r="AS51" i="1"/>
  <c r="AQ51" i="1" s="1"/>
  <c r="X51" i="1"/>
  <c r="Z50" i="2" s="1"/>
  <c r="T51" i="1"/>
  <c r="N50" i="2" s="1"/>
  <c r="K50" i="2" s="1"/>
  <c r="BK50" i="1"/>
  <c r="BH50" i="1"/>
  <c r="AH49" i="2" s="1"/>
  <c r="BC50" i="1"/>
  <c r="AG49" i="2" s="1"/>
  <c r="AW50" i="1"/>
  <c r="AS50" i="1"/>
  <c r="AE49" i="2" s="1"/>
  <c r="AN50" i="1"/>
  <c r="BH49" i="1"/>
  <c r="AH48" i="2" s="1"/>
  <c r="BC49" i="1"/>
  <c r="AG48" i="2" s="1"/>
  <c r="AW49" i="1"/>
  <c r="AS49" i="1"/>
  <c r="AN49" i="1"/>
  <c r="AD48" i="2" s="1"/>
  <c r="AL49" i="1"/>
  <c r="M49" i="1"/>
  <c r="L49" i="1"/>
  <c r="K49" i="1" s="1"/>
  <c r="H49" i="1"/>
  <c r="F49" i="1"/>
  <c r="G49" i="1" s="1"/>
  <c r="BM48" i="1"/>
  <c r="BC48" i="1"/>
  <c r="AG47" i="2" s="1"/>
  <c r="BA48" i="1"/>
  <c r="AX48" i="1" s="1"/>
  <c r="AF47" i="2" s="1"/>
  <c r="AW48" i="1"/>
  <c r="AS48" i="1"/>
  <c r="AE47" i="2" s="1"/>
  <c r="AN48" i="1"/>
  <c r="AL48" i="1"/>
  <c r="H48" i="1"/>
  <c r="BH47" i="1"/>
  <c r="AH46" i="2" s="1"/>
  <c r="BC47" i="1"/>
  <c r="AG46" i="2" s="1"/>
  <c r="AW47" i="1"/>
  <c r="AS47" i="1" s="1"/>
  <c r="AN47" i="1"/>
  <c r="AD46" i="2" s="1"/>
  <c r="BC46" i="1"/>
  <c r="AG45" i="2" s="1"/>
  <c r="AW46" i="1"/>
  <c r="AS46" i="1"/>
  <c r="AE45" i="2" s="1"/>
  <c r="AN46" i="1"/>
  <c r="BC45" i="1"/>
  <c r="BH45" i="1" s="1"/>
  <c r="AH44" i="2" s="1"/>
  <c r="AW45" i="1"/>
  <c r="AS45" i="1"/>
  <c r="AE44" i="2" s="1"/>
  <c r="AN45" i="1"/>
  <c r="AD44" i="2" s="1"/>
  <c r="AL45" i="1"/>
  <c r="G45" i="1"/>
  <c r="BC44" i="1"/>
  <c r="AW44" i="1"/>
  <c r="AS44" i="1"/>
  <c r="AQ44" i="1"/>
  <c r="AR44" i="1" s="1"/>
  <c r="AL44" i="1"/>
  <c r="BC43" i="1"/>
  <c r="AW43" i="1"/>
  <c r="AS43" i="1"/>
  <c r="AN43" i="1"/>
  <c r="AD42" i="2" s="1"/>
  <c r="AL43" i="1"/>
  <c r="BM42" i="1"/>
  <c r="BC42" i="1"/>
  <c r="AG41" i="2" s="1"/>
  <c r="BA42" i="1"/>
  <c r="AX42" i="1" s="1"/>
  <c r="AF41" i="2" s="1"/>
  <c r="AW42" i="1"/>
  <c r="AU42" i="1"/>
  <c r="AT42" i="1"/>
  <c r="AT41" i="1" s="1"/>
  <c r="AQ42" i="1"/>
  <c r="AR42" i="1" s="1"/>
  <c r="AL42" i="1"/>
  <c r="BC41" i="1"/>
  <c r="BA41" i="1"/>
  <c r="AX41" i="1"/>
  <c r="AF40" i="2" s="1"/>
  <c r="AU41" i="1"/>
  <c r="AU38" i="1" s="1"/>
  <c r="AU37" i="1" s="1"/>
  <c r="AU36" i="1" s="1"/>
  <c r="AU34" i="1" s="1"/>
  <c r="AR41" i="1"/>
  <c r="AQ41" i="1"/>
  <c r="AL41" i="1"/>
  <c r="BH40" i="1"/>
  <c r="AH39" i="2" s="1"/>
  <c r="BC40" i="1"/>
  <c r="AG39" i="2" s="1"/>
  <c r="BA40" i="1"/>
  <c r="AX40" i="1" s="1"/>
  <c r="AF39" i="2" s="1"/>
  <c r="AW40" i="1"/>
  <c r="AS40" i="1" s="1"/>
  <c r="AE39" i="2" s="1"/>
  <c r="AN40" i="1"/>
  <c r="AL40" i="1"/>
  <c r="BC39" i="1"/>
  <c r="AW39" i="1"/>
  <c r="AS39" i="1"/>
  <c r="AN39" i="1"/>
  <c r="AD38" i="2" s="1"/>
  <c r="BC38" i="1"/>
  <c r="AG37" i="2" s="1"/>
  <c r="AQ38" i="1"/>
  <c r="AR38" i="1" s="1"/>
  <c r="AL38" i="1"/>
  <c r="BC37" i="1"/>
  <c r="AG36" i="2" s="1"/>
  <c r="AN37" i="1"/>
  <c r="AD36" i="2" s="1"/>
  <c r="AL37" i="1"/>
  <c r="V37" i="1"/>
  <c r="BC36" i="1"/>
  <c r="AN36" i="1"/>
  <c r="AD35" i="2" s="1"/>
  <c r="AL36" i="1"/>
  <c r="V36" i="1"/>
  <c r="V35" i="1" s="1"/>
  <c r="V34" i="1" s="1"/>
  <c r="V31" i="1" s="1"/>
  <c r="BC35" i="1"/>
  <c r="AX35" i="1"/>
  <c r="AW35" i="1"/>
  <c r="AS35" i="1"/>
  <c r="AN35" i="1"/>
  <c r="AD34" i="2" s="1"/>
  <c r="AL35" i="1"/>
  <c r="BH34" i="1"/>
  <c r="BC34" i="1"/>
  <c r="AG33" i="2" s="1"/>
  <c r="AQ34" i="1"/>
  <c r="AL34" i="1"/>
  <c r="BV33" i="1"/>
  <c r="BT33" i="1"/>
  <c r="BS33" i="1"/>
  <c r="BQ33" i="1"/>
  <c r="BO33" i="1"/>
  <c r="BN33" i="1"/>
  <c r="BN32" i="1" s="1"/>
  <c r="BL33" i="1"/>
  <c r="BJ33" i="1"/>
  <c r="BI33" i="1"/>
  <c r="BG33" i="1"/>
  <c r="BF33" i="1"/>
  <c r="BE33" i="1"/>
  <c r="BD33" i="1"/>
  <c r="BD32" i="1" s="1"/>
  <c r="BB33" i="1"/>
  <c r="AZ33" i="1"/>
  <c r="AV33" i="1"/>
  <c r="AV32" i="1" s="1"/>
  <c r="AR33" i="1"/>
  <c r="AP33" i="1"/>
  <c r="AP32" i="1" s="1"/>
  <c r="AO33" i="1"/>
  <c r="AH33" i="1"/>
  <c r="AG33" i="1"/>
  <c r="AF33" i="1"/>
  <c r="AF32" i="1" s="1"/>
  <c r="AE33" i="1"/>
  <c r="AD33" i="1"/>
  <c r="AC33" i="1"/>
  <c r="AB33" i="1"/>
  <c r="AB32" i="1" s="1"/>
  <c r="AA33" i="1"/>
  <c r="Z33" i="1"/>
  <c r="Z32" i="1" s="1"/>
  <c r="Y33" i="1"/>
  <c r="V33" i="1"/>
  <c r="V32" i="1" s="1"/>
  <c r="G33" i="1"/>
  <c r="BV32" i="1"/>
  <c r="BT32" i="1"/>
  <c r="BS32" i="1"/>
  <c r="BQ32" i="1"/>
  <c r="BO32" i="1"/>
  <c r="BL32" i="1"/>
  <c r="BJ32" i="1"/>
  <c r="BI32" i="1"/>
  <c r="BG32" i="1"/>
  <c r="BF32" i="1"/>
  <c r="BE32" i="1"/>
  <c r="BB32" i="1"/>
  <c r="AZ32" i="1"/>
  <c r="AR32" i="1"/>
  <c r="AR26" i="1" s="1"/>
  <c r="AO32" i="1"/>
  <c r="AG32" i="1"/>
  <c r="AE32" i="1"/>
  <c r="AC32" i="1"/>
  <c r="AC29" i="1" s="1"/>
  <c r="AC26" i="1" s="1"/>
  <c r="AA32" i="1"/>
  <c r="Y32" i="1"/>
  <c r="G32" i="1"/>
  <c r="BV31" i="1"/>
  <c r="BT31" i="1"/>
  <c r="BS31" i="1"/>
  <c r="BQ31" i="1"/>
  <c r="BO31" i="1"/>
  <c r="BN31" i="1"/>
  <c r="BL31" i="1"/>
  <c r="BJ31" i="1"/>
  <c r="BI31" i="1"/>
  <c r="BG31" i="1"/>
  <c r="BF31" i="1"/>
  <c r="BE31" i="1"/>
  <c r="BE20" i="1" s="1"/>
  <c r="BD31" i="1"/>
  <c r="BC31" i="1"/>
  <c r="BB31" i="1"/>
  <c r="AZ31" i="1"/>
  <c r="AV31" i="1"/>
  <c r="AP31" i="1"/>
  <c r="AO31" i="1"/>
  <c r="AM31" i="1"/>
  <c r="AM33" i="1" s="1"/>
  <c r="AM32" i="1" s="1"/>
  <c r="AH31" i="1"/>
  <c r="AG31" i="1"/>
  <c r="AF31" i="1"/>
  <c r="AE31" i="1"/>
  <c r="AE26" i="1" s="1"/>
  <c r="AD31" i="1"/>
  <c r="AC31" i="1"/>
  <c r="AB31" i="1"/>
  <c r="AA31" i="1"/>
  <c r="AA26" i="1" s="1"/>
  <c r="Z31" i="1"/>
  <c r="Y31" i="1"/>
  <c r="G31" i="1"/>
  <c r="AM30" i="1"/>
  <c r="AG30" i="1"/>
  <c r="AG27" i="1" s="1"/>
  <c r="AG24" i="1" s="1"/>
  <c r="AF30" i="1"/>
  <c r="AE30" i="1"/>
  <c r="AC30" i="1"/>
  <c r="AB30" i="1"/>
  <c r="AA30" i="1"/>
  <c r="Z30" i="1"/>
  <c r="Y30" i="1"/>
  <c r="AM29" i="1"/>
  <c r="AG29" i="1"/>
  <c r="AF29" i="1"/>
  <c r="AF26" i="1" s="1"/>
  <c r="AF23" i="1" s="1"/>
  <c r="AE29" i="1"/>
  <c r="AB29" i="1"/>
  <c r="AB26" i="1" s="1"/>
  <c r="AB23" i="1" s="1"/>
  <c r="AA29" i="1"/>
  <c r="Z29" i="1"/>
  <c r="Y29" i="1"/>
  <c r="AM28" i="1"/>
  <c r="AG28" i="1"/>
  <c r="AF28" i="1"/>
  <c r="AF25" i="1" s="1"/>
  <c r="AB28" i="1"/>
  <c r="AB25" i="1" s="1"/>
  <c r="Z28" i="1"/>
  <c r="Y28" i="1"/>
  <c r="AM27" i="1"/>
  <c r="AF27" i="1"/>
  <c r="AB27" i="1"/>
  <c r="Z27" i="1"/>
  <c r="Y27" i="1"/>
  <c r="BH26" i="1"/>
  <c r="AH25" i="2" s="1"/>
  <c r="Z26" i="1"/>
  <c r="Z23" i="1" s="1"/>
  <c r="Y26" i="1"/>
  <c r="U26" i="1"/>
  <c r="I25" i="2" s="1"/>
  <c r="N26" i="1"/>
  <c r="N25" i="1" s="1"/>
  <c r="N24" i="1" s="1"/>
  <c r="N23" i="1" s="1"/>
  <c r="N22" i="1" s="1"/>
  <c r="BV25" i="1"/>
  <c r="BT25" i="1"/>
  <c r="BS25" i="1"/>
  <c r="BS24" i="1" s="1"/>
  <c r="BS23" i="1" s="1"/>
  <c r="BS22" i="1" s="1"/>
  <c r="BS21" i="1" s="1"/>
  <c r="BS20" i="1" s="1"/>
  <c r="BL25" i="1"/>
  <c r="BK25" i="1"/>
  <c r="BJ25" i="1"/>
  <c r="BJ24" i="1" s="1"/>
  <c r="BJ23" i="1" s="1"/>
  <c r="BJ22" i="1" s="1"/>
  <c r="BJ21" i="1" s="1"/>
  <c r="BJ20" i="1" s="1"/>
  <c r="BI25" i="1"/>
  <c r="BH25" i="1"/>
  <c r="AM25" i="1"/>
  <c r="Z25" i="1"/>
  <c r="Y25" i="1"/>
  <c r="U25" i="1"/>
  <c r="T25" i="1"/>
  <c r="T24" i="1" s="1"/>
  <c r="T23" i="1" s="1"/>
  <c r="T22" i="1" s="1"/>
  <c r="T21" i="1" s="1"/>
  <c r="O25" i="1"/>
  <c r="M25" i="1"/>
  <c r="L25" i="1"/>
  <c r="L24" i="1" s="1"/>
  <c r="L23" i="1" s="1"/>
  <c r="L22" i="1" s="1"/>
  <c r="L21" i="1" s="1"/>
  <c r="K25" i="1"/>
  <c r="BV24" i="1"/>
  <c r="BT24" i="1"/>
  <c r="BT23" i="1" s="1"/>
  <c r="BT22" i="1" s="1"/>
  <c r="BT21" i="1" s="1"/>
  <c r="BT20" i="1" s="1"/>
  <c r="BL24" i="1"/>
  <c r="BK24" i="1"/>
  <c r="BK23" i="1" s="1"/>
  <c r="BK22" i="1" s="1"/>
  <c r="BK21" i="1" s="1"/>
  <c r="BI24" i="1"/>
  <c r="BH24" i="1"/>
  <c r="AM24" i="1"/>
  <c r="AF24" i="1"/>
  <c r="AB24" i="1"/>
  <c r="Z24" i="1"/>
  <c r="Y24" i="1"/>
  <c r="U24" i="1"/>
  <c r="U23" i="1" s="1"/>
  <c r="U22" i="1" s="1"/>
  <c r="U21" i="1" s="1"/>
  <c r="O24" i="1"/>
  <c r="M24" i="1"/>
  <c r="M23" i="1" s="1"/>
  <c r="M22" i="1" s="1"/>
  <c r="M21" i="1" s="1"/>
  <c r="K24" i="1"/>
  <c r="BV23" i="1"/>
  <c r="BL23" i="1"/>
  <c r="BL22" i="1" s="1"/>
  <c r="BL21" i="1" s="1"/>
  <c r="BL20" i="1" s="1"/>
  <c r="BI23" i="1"/>
  <c r="BH23" i="1"/>
  <c r="BH22" i="1" s="1"/>
  <c r="BH21" i="1" s="1"/>
  <c r="AM23" i="1"/>
  <c r="Y23" i="1"/>
  <c r="O23" i="1"/>
  <c r="K23" i="1"/>
  <c r="BV22" i="1"/>
  <c r="BV21" i="1" s="1"/>
  <c r="BV20" i="1" s="1"/>
  <c r="BI22" i="1"/>
  <c r="BI21" i="1" s="1"/>
  <c r="BI20" i="1" s="1"/>
  <c r="AM22" i="1"/>
  <c r="O22" i="1"/>
  <c r="K22" i="1"/>
  <c r="W21" i="1"/>
  <c r="O21" i="1"/>
  <c r="K21" i="1"/>
  <c r="BQ20" i="1"/>
  <c r="BO20" i="1"/>
  <c r="BN20" i="1"/>
  <c r="BG20" i="1"/>
  <c r="BF20" i="1"/>
  <c r="BD20" i="1"/>
  <c r="BC20" i="1"/>
  <c r="BB20" i="1"/>
  <c r="AZ20" i="1"/>
  <c r="AV20" i="1"/>
  <c r="AP20" i="1"/>
  <c r="AO20" i="1"/>
  <c r="AM20" i="1"/>
  <c r="AH20" i="1"/>
  <c r="AG20" i="1"/>
  <c r="AF20" i="1"/>
  <c r="AE20" i="1"/>
  <c r="AD20" i="1"/>
  <c r="AC20" i="1"/>
  <c r="AB20" i="1"/>
  <c r="AA20" i="1"/>
  <c r="Z20" i="1"/>
  <c r="Y20" i="1"/>
  <c r="V20" i="1"/>
  <c r="G20" i="1"/>
  <c r="AI39" i="2" l="1"/>
  <c r="AI41" i="2"/>
  <c r="N20" i="1"/>
  <c r="N21" i="1"/>
  <c r="AE23" i="1"/>
  <c r="AU33" i="1"/>
  <c r="AU32" i="1" s="1"/>
  <c r="AU31" i="1"/>
  <c r="AU20" i="1" s="1"/>
  <c r="AG25" i="1"/>
  <c r="AH20" i="2"/>
  <c r="AJ25" i="2"/>
  <c r="AN34" i="1"/>
  <c r="AE34" i="2"/>
  <c r="BM35" i="1"/>
  <c r="BA35" i="1"/>
  <c r="AG38" i="2"/>
  <c r="BH39" i="1"/>
  <c r="AD39" i="2"/>
  <c r="AJ39" i="2" s="1"/>
  <c r="BR40" i="1"/>
  <c r="AE53" i="2"/>
  <c r="AQ54" i="1"/>
  <c r="BA54" i="1"/>
  <c r="AG26" i="1"/>
  <c r="AG23" i="1" s="1"/>
  <c r="BR26" i="1"/>
  <c r="AA27" i="1"/>
  <c r="AA23" i="1" s="1"/>
  <c r="AE27" i="1"/>
  <c r="AE24" i="1" s="1"/>
  <c r="AA28" i="1"/>
  <c r="AA25" i="1" s="1"/>
  <c r="AE28" i="1"/>
  <c r="AE25" i="1" s="1"/>
  <c r="AD30" i="1"/>
  <c r="AD27" i="1" s="1"/>
  <c r="AD32" i="1"/>
  <c r="AH30" i="1"/>
  <c r="AH27" i="1" s="1"/>
  <c r="AH32" i="1"/>
  <c r="AH33" i="2"/>
  <c r="BM40" i="1"/>
  <c r="AG40" i="2"/>
  <c r="AI40" i="2" s="1"/>
  <c r="BH41" i="1"/>
  <c r="BM41" i="1"/>
  <c r="AE48" i="2"/>
  <c r="AI48" i="2" s="1"/>
  <c r="BM49" i="1"/>
  <c r="AE51" i="2"/>
  <c r="AQ52" i="1"/>
  <c r="BA52" i="1"/>
  <c r="AF34" i="2"/>
  <c r="AE38" i="2"/>
  <c r="AI38" i="2" s="1"/>
  <c r="BM39" i="1"/>
  <c r="BA39" i="1"/>
  <c r="AX39" i="1" s="1"/>
  <c r="AF38" i="2" s="1"/>
  <c r="AW41" i="1"/>
  <c r="AT38" i="1"/>
  <c r="BP48" i="1"/>
  <c r="W48" i="1"/>
  <c r="X47" i="2" s="1"/>
  <c r="T48" i="1"/>
  <c r="H47" i="2" s="1"/>
  <c r="R25" i="2"/>
  <c r="I24" i="2"/>
  <c r="I23" i="2" s="1"/>
  <c r="I22" i="2" s="1"/>
  <c r="I21" i="2" s="1"/>
  <c r="I20" i="2" s="1"/>
  <c r="AC27" i="1"/>
  <c r="AC28" i="1"/>
  <c r="AC25" i="1" s="1"/>
  <c r="AG34" i="2"/>
  <c r="BH35" i="1"/>
  <c r="BC33" i="1"/>
  <c r="BC32" i="1" s="1"/>
  <c r="AG35" i="2"/>
  <c r="BH36" i="1"/>
  <c r="AR31" i="1"/>
  <c r="BP42" i="1"/>
  <c r="W42" i="1"/>
  <c r="X41" i="2" s="1"/>
  <c r="T42" i="1"/>
  <c r="N41" i="2" s="1"/>
  <c r="K41" i="2" s="1"/>
  <c r="AE42" i="2"/>
  <c r="BM43" i="1"/>
  <c r="BA43" i="1"/>
  <c r="AX43" i="1" s="1"/>
  <c r="AF42" i="2" s="1"/>
  <c r="BR46" i="1"/>
  <c r="AY51" i="1"/>
  <c r="AN51" i="1"/>
  <c r="AE52" i="2"/>
  <c r="AQ53" i="1"/>
  <c r="BH37" i="1"/>
  <c r="BK40" i="1"/>
  <c r="BH42" i="1"/>
  <c r="AG42" i="2"/>
  <c r="BH43" i="1"/>
  <c r="AE43" i="2"/>
  <c r="BM44" i="1"/>
  <c r="BA44" i="1"/>
  <c r="AX44" i="1" s="1"/>
  <c r="BK45" i="1"/>
  <c r="AE46" i="2"/>
  <c r="BA47" i="1"/>
  <c r="AX47" i="1" s="1"/>
  <c r="AF46" i="2" s="1"/>
  <c r="AJ46" i="2" s="1"/>
  <c r="BM47" i="1"/>
  <c r="BR48" i="1"/>
  <c r="AD47" i="2"/>
  <c r="BR50" i="1"/>
  <c r="BR41" i="1"/>
  <c r="BH44" i="1"/>
  <c r="AG43" i="2"/>
  <c r="AI34" i="2"/>
  <c r="BR43" i="1"/>
  <c r="BH46" i="1"/>
  <c r="BA49" i="1"/>
  <c r="AX49" i="1" s="1"/>
  <c r="BA51" i="1"/>
  <c r="AI44" i="2"/>
  <c r="AI45" i="2"/>
  <c r="AF48" i="2"/>
  <c r="AJ48" i="2" s="1"/>
  <c r="I48" i="2" s="1"/>
  <c r="R48" i="2" s="1"/>
  <c r="P48" i="2" s="1"/>
  <c r="Z48" i="2" s="1"/>
  <c r="AI49" i="2"/>
  <c r="AE50" i="2"/>
  <c r="BA45" i="1"/>
  <c r="AX45" i="1" s="1"/>
  <c r="AF44" i="2" s="1"/>
  <c r="AJ44" i="2" s="1"/>
  <c r="BM45" i="1"/>
  <c r="BA46" i="1"/>
  <c r="AX46" i="1" s="1"/>
  <c r="AF45" i="2" s="1"/>
  <c r="BM46" i="1"/>
  <c r="BA50" i="1"/>
  <c r="AX50" i="1" s="1"/>
  <c r="AF49" i="2" s="1"/>
  <c r="AJ49" i="2" s="1"/>
  <c r="BM50" i="1"/>
  <c r="BZ51" i="1"/>
  <c r="AI46" i="2"/>
  <c r="BH48" i="1"/>
  <c r="BZ49" i="1"/>
  <c r="AI47" i="2"/>
  <c r="AI42" i="2" l="1"/>
  <c r="AI43" i="2"/>
  <c r="AG32" i="2"/>
  <c r="AG31" i="2" s="1"/>
  <c r="AG30" i="2" s="1"/>
  <c r="AG19" i="2" s="1"/>
  <c r="X43" i="1"/>
  <c r="Z42" i="2" s="1"/>
  <c r="BU43" i="1"/>
  <c r="U43" i="1"/>
  <c r="S42" i="2" s="1"/>
  <c r="P42" i="2" s="1"/>
  <c r="U50" i="1"/>
  <c r="L50" i="1" s="1"/>
  <c r="K50" i="1" s="1"/>
  <c r="I49" i="2" s="1"/>
  <c r="BU50" i="1"/>
  <c r="X50" i="1"/>
  <c r="Z49" i="2" s="1"/>
  <c r="BP40" i="1"/>
  <c r="W40" i="1"/>
  <c r="X39" i="2" s="1"/>
  <c r="T40" i="1"/>
  <c r="N39" i="2" s="1"/>
  <c r="K39" i="2" s="1"/>
  <c r="BU40" i="1"/>
  <c r="X40" i="1"/>
  <c r="Z39" i="2" s="1"/>
  <c r="U40" i="1"/>
  <c r="S39" i="2" s="1"/>
  <c r="P39" i="2" s="1"/>
  <c r="AD33" i="2"/>
  <c r="AC23" i="1"/>
  <c r="BK48" i="1"/>
  <c r="AH47" i="2"/>
  <c r="AJ47" i="2" s="1"/>
  <c r="BP46" i="1"/>
  <c r="T46" i="1"/>
  <c r="N45" i="2" s="1"/>
  <c r="K45" i="2" s="1"/>
  <c r="W46" i="1"/>
  <c r="X45" i="2" s="1"/>
  <c r="BZ50" i="1"/>
  <c r="BR49" i="1"/>
  <c r="AH41" i="2"/>
  <c r="AJ41" i="2" s="1"/>
  <c r="S41" i="2" s="1"/>
  <c r="P41" i="2" s="1"/>
  <c r="BK42" i="1"/>
  <c r="BR42" i="1"/>
  <c r="AH36" i="2"/>
  <c r="BK37" i="1"/>
  <c r="AH35" i="2"/>
  <c r="BK36" i="1"/>
  <c r="AH34" i="2"/>
  <c r="AJ34" i="2" s="1"/>
  <c r="BH33" i="1"/>
  <c r="BH32" i="1" s="1"/>
  <c r="BK35" i="1"/>
  <c r="AC24" i="1"/>
  <c r="M47" i="2"/>
  <c r="K47" i="2" s="1"/>
  <c r="BR35" i="1"/>
  <c r="AY52" i="1"/>
  <c r="AX52" i="1" s="1"/>
  <c r="AF51" i="2" s="1"/>
  <c r="AN52" i="1"/>
  <c r="AQ31" i="1"/>
  <c r="AQ20" i="1" s="1"/>
  <c r="W41" i="1"/>
  <c r="X40" i="2" s="1"/>
  <c r="BP41" i="1"/>
  <c r="T41" i="1"/>
  <c r="N40" i="2" s="1"/>
  <c r="K40" i="2" s="1"/>
  <c r="BH31" i="1"/>
  <c r="BH20" i="1" s="1"/>
  <c r="AD29" i="1"/>
  <c r="AD26" i="1" s="1"/>
  <c r="AD23" i="1" s="1"/>
  <c r="AD28" i="1"/>
  <c r="T35" i="1"/>
  <c r="N34" i="2" s="1"/>
  <c r="K34" i="2" s="1"/>
  <c r="BP35" i="1"/>
  <c r="W35" i="1"/>
  <c r="X34" i="2" s="1"/>
  <c r="AJ20" i="2"/>
  <c r="U46" i="1"/>
  <c r="S45" i="2" s="1"/>
  <c r="P45" i="2" s="1"/>
  <c r="X46" i="1"/>
  <c r="Z45" i="2" s="1"/>
  <c r="BU46" i="1"/>
  <c r="BR47" i="1"/>
  <c r="BP50" i="1"/>
  <c r="T50" i="1"/>
  <c r="H49" i="2" s="1"/>
  <c r="M49" i="2" s="1"/>
  <c r="W50" i="1"/>
  <c r="AH45" i="2"/>
  <c r="AJ45" i="2" s="1"/>
  <c r="BK46" i="1"/>
  <c r="X48" i="1"/>
  <c r="Z47" i="2" s="1"/>
  <c r="R47" i="2"/>
  <c r="P47" i="2" s="1"/>
  <c r="K48" i="1"/>
  <c r="L48" i="1" s="1"/>
  <c r="BU48" i="1"/>
  <c r="U48" i="1"/>
  <c r="I47" i="2" s="1"/>
  <c r="AH42" i="2"/>
  <c r="AJ42" i="2" s="1"/>
  <c r="BK43" i="1"/>
  <c r="AD50" i="2"/>
  <c r="AL51" i="1"/>
  <c r="AH40" i="2"/>
  <c r="AJ40" i="2" s="1"/>
  <c r="BK41" i="1"/>
  <c r="AD24" i="1"/>
  <c r="AA24" i="1"/>
  <c r="AY54" i="1"/>
  <c r="AX54" i="1" s="1"/>
  <c r="AF53" i="2" s="1"/>
  <c r="AN54" i="1"/>
  <c r="AH38" i="2"/>
  <c r="AJ38" i="2" s="1"/>
  <c r="BK39" i="1"/>
  <c r="AH43" i="2"/>
  <c r="BK44" i="1"/>
  <c r="T44" i="1"/>
  <c r="N43" i="2" s="1"/>
  <c r="K43" i="2" s="1"/>
  <c r="W44" i="1"/>
  <c r="X43" i="2" s="1"/>
  <c r="BP44" i="1"/>
  <c r="AY53" i="1"/>
  <c r="AX53" i="1" s="1"/>
  <c r="AF52" i="2" s="1"/>
  <c r="AN53" i="1"/>
  <c r="AR25" i="1"/>
  <c r="AR20" i="1"/>
  <c r="AR30" i="1"/>
  <c r="AT37" i="1"/>
  <c r="AW38" i="1"/>
  <c r="AS38" i="1" s="1"/>
  <c r="U41" i="1"/>
  <c r="S40" i="2" s="1"/>
  <c r="P40" i="2" s="1"/>
  <c r="X41" i="1"/>
  <c r="Z40" i="2" s="1"/>
  <c r="BU41" i="1"/>
  <c r="BP45" i="1"/>
  <c r="W45" i="1"/>
  <c r="X44" i="2" s="1"/>
  <c r="T45" i="1"/>
  <c r="N44" i="2" s="1"/>
  <c r="K44" i="2" s="1"/>
  <c r="BR45" i="1"/>
  <c r="BR39" i="1"/>
  <c r="BP47" i="1"/>
  <c r="T47" i="1"/>
  <c r="W47" i="1"/>
  <c r="X46" i="2" s="1"/>
  <c r="AF43" i="2"/>
  <c r="BR44" i="1"/>
  <c r="AX51" i="1"/>
  <c r="AF50" i="2" s="1"/>
  <c r="BP43" i="1"/>
  <c r="W43" i="1"/>
  <c r="X42" i="2" s="1"/>
  <c r="T43" i="1"/>
  <c r="N42" i="2" s="1"/>
  <c r="K42" i="2" s="1"/>
  <c r="P25" i="2"/>
  <c r="P24" i="2" s="1"/>
  <c r="P23" i="2" s="1"/>
  <c r="P22" i="2" s="1"/>
  <c r="P21" i="2" s="1"/>
  <c r="P20" i="2" s="1"/>
  <c r="R24" i="2"/>
  <c r="R23" i="2" s="1"/>
  <c r="R22" i="2" s="1"/>
  <c r="R21" i="2" s="1"/>
  <c r="R20" i="2" s="1"/>
  <c r="W39" i="1"/>
  <c r="X38" i="2" s="1"/>
  <c r="T39" i="1"/>
  <c r="N38" i="2" s="1"/>
  <c r="K38" i="2" s="1"/>
  <c r="BP39" i="1"/>
  <c r="T49" i="1"/>
  <c r="BP49" i="1"/>
  <c r="W49" i="1"/>
  <c r="X48" i="2" s="1"/>
  <c r="AH29" i="1"/>
  <c r="AH26" i="1" s="1"/>
  <c r="AH28" i="1"/>
  <c r="AH25" i="1" s="1"/>
  <c r="BU26" i="1"/>
  <c r="BU25" i="1" s="1"/>
  <c r="BU24" i="1" s="1"/>
  <c r="BU23" i="1" s="1"/>
  <c r="BU22" i="1" s="1"/>
  <c r="BU21" i="1" s="1"/>
  <c r="BR25" i="1"/>
  <c r="BR24" i="1" s="1"/>
  <c r="BR23" i="1" s="1"/>
  <c r="BR22" i="1" s="1"/>
  <c r="BR21" i="1" s="1"/>
  <c r="X26" i="1"/>
  <c r="AQ33" i="1"/>
  <c r="AQ32" i="1" s="1"/>
  <c r="AJ50" i="2" l="1"/>
  <c r="AJ43" i="2"/>
  <c r="AE37" i="2"/>
  <c r="AI37" i="2" s="1"/>
  <c r="BA38" i="1"/>
  <c r="AX38" i="1" s="1"/>
  <c r="BM38" i="1"/>
  <c r="AD51" i="2"/>
  <c r="AJ51" i="2" s="1"/>
  <c r="AL52" i="1"/>
  <c r="AK52" i="1" s="1"/>
  <c r="AJ52" i="1" s="1"/>
  <c r="AI52" i="1" s="1"/>
  <c r="BR52" i="1"/>
  <c r="Z25" i="2"/>
  <c r="Z20" i="2" s="1"/>
  <c r="X21" i="1"/>
  <c r="AH23" i="1"/>
  <c r="AY31" i="1"/>
  <c r="AY20" i="1" s="1"/>
  <c r="BU39" i="1"/>
  <c r="X39" i="1"/>
  <c r="Z38" i="2" s="1"/>
  <c r="U39" i="1"/>
  <c r="S38" i="2" s="1"/>
  <c r="P38" i="2" s="1"/>
  <c r="AD53" i="2"/>
  <c r="AJ53" i="2" s="1"/>
  <c r="AL54" i="1"/>
  <c r="AK54" i="1" s="1"/>
  <c r="AJ54" i="1" s="1"/>
  <c r="AI54" i="1" s="1"/>
  <c r="BR54" i="1"/>
  <c r="AH32" i="2"/>
  <c r="AH31" i="2" s="1"/>
  <c r="AH30" i="2" s="1"/>
  <c r="AH19" i="2" s="1"/>
  <c r="BR51" i="1"/>
  <c r="BU51" i="1" s="1"/>
  <c r="K49" i="2"/>
  <c r="R49" i="2"/>
  <c r="P49" i="2" s="1"/>
  <c r="X49" i="2" s="1"/>
  <c r="AD25" i="1"/>
  <c r="BU42" i="1"/>
  <c r="X42" i="1"/>
  <c r="Z41" i="2" s="1"/>
  <c r="U42" i="1"/>
  <c r="BU49" i="1"/>
  <c r="X49" i="1"/>
  <c r="U49" i="1"/>
  <c r="AN33" i="1"/>
  <c r="AN32" i="1" s="1"/>
  <c r="AR29" i="1"/>
  <c r="AR24" i="1"/>
  <c r="AY33" i="1"/>
  <c r="AY32" i="1" s="1"/>
  <c r="U45" i="1"/>
  <c r="S44" i="2" s="1"/>
  <c r="P44" i="2" s="1"/>
  <c r="X45" i="1"/>
  <c r="Z44" i="2" s="1"/>
  <c r="BU45" i="1"/>
  <c r="X35" i="1"/>
  <c r="Z34" i="2" s="1"/>
  <c r="BU35" i="1"/>
  <c r="U35" i="1"/>
  <c r="S34" i="2" s="1"/>
  <c r="P34" i="2" s="1"/>
  <c r="BK33" i="1"/>
  <c r="BK32" i="1" s="1"/>
  <c r="BK31" i="1"/>
  <c r="BK20" i="1" s="1"/>
  <c r="AN31" i="1"/>
  <c r="AN20" i="1" s="1"/>
  <c r="BU44" i="1"/>
  <c r="U44" i="1"/>
  <c r="S43" i="2" s="1"/>
  <c r="P43" i="2" s="1"/>
  <c r="X44" i="1"/>
  <c r="Z43" i="2" s="1"/>
  <c r="AK51" i="1"/>
  <c r="AL31" i="1"/>
  <c r="AL20" i="1" s="1"/>
  <c r="AH24" i="1"/>
  <c r="M46" i="2"/>
  <c r="K46" i="2" s="1"/>
  <c r="H46" i="2"/>
  <c r="H19" i="2" s="1"/>
  <c r="H30" i="2" s="1"/>
  <c r="AT36" i="1"/>
  <c r="AW37" i="1"/>
  <c r="AS37" i="1"/>
  <c r="AD52" i="2"/>
  <c r="AJ52" i="2" s="1"/>
  <c r="AL53" i="1"/>
  <c r="AK53" i="1" s="1"/>
  <c r="AJ53" i="1" s="1"/>
  <c r="AI53" i="1" s="1"/>
  <c r="BR53" i="1"/>
  <c r="U47" i="1"/>
  <c r="BU47" i="1"/>
  <c r="X47" i="1"/>
  <c r="Z46" i="2" s="1"/>
  <c r="AD32" i="2" l="1"/>
  <c r="AD31" i="2" s="1"/>
  <c r="AD30" i="2" s="1"/>
  <c r="AD19" i="2" s="1"/>
  <c r="M30" i="2"/>
  <c r="H31" i="2"/>
  <c r="BU53" i="1"/>
  <c r="X53" i="1"/>
  <c r="Z52" i="2" s="1"/>
  <c r="U53" i="1"/>
  <c r="S52" i="2" s="1"/>
  <c r="P52" i="2" s="1"/>
  <c r="AL33" i="1"/>
  <c r="AL32" i="1" s="1"/>
  <c r="BU54" i="1"/>
  <c r="X54" i="1"/>
  <c r="Z53" i="2" s="1"/>
  <c r="U54" i="1"/>
  <c r="S53" i="2" s="1"/>
  <c r="P53" i="2" s="1"/>
  <c r="T38" i="1"/>
  <c r="N37" i="2" s="1"/>
  <c r="K37" i="2" s="1"/>
  <c r="W38" i="1"/>
  <c r="X37" i="2" s="1"/>
  <c r="BP38" i="1"/>
  <c r="AC52" i="2"/>
  <c r="AI52" i="2" s="1"/>
  <c r="W53" i="1"/>
  <c r="X52" i="2" s="1"/>
  <c r="AJ51" i="1"/>
  <c r="AK33" i="1"/>
  <c r="AK31" i="1"/>
  <c r="AK20" i="1" s="1"/>
  <c r="AR23" i="1"/>
  <c r="AR28" i="1"/>
  <c r="AF37" i="2"/>
  <c r="AJ37" i="2" s="1"/>
  <c r="S37" i="2" s="1"/>
  <c r="P37" i="2" s="1"/>
  <c r="BR38" i="1"/>
  <c r="R46" i="2"/>
  <c r="I46" i="2"/>
  <c r="I19" i="2" s="1"/>
  <c r="I30" i="2" s="1"/>
  <c r="I31" i="2" s="1"/>
  <c r="I32" i="2" s="1"/>
  <c r="AE36" i="2"/>
  <c r="AI36" i="2" s="1"/>
  <c r="BM37" i="1"/>
  <c r="BA37" i="1"/>
  <c r="AX37" i="1" s="1"/>
  <c r="AW36" i="1"/>
  <c r="AT34" i="1"/>
  <c r="AS36" i="1"/>
  <c r="AC53" i="2"/>
  <c r="AI53" i="2" s="1"/>
  <c r="W54" i="1"/>
  <c r="X53" i="2" s="1"/>
  <c r="BU52" i="1"/>
  <c r="X52" i="1"/>
  <c r="Z51" i="2" s="1"/>
  <c r="U52" i="1"/>
  <c r="S51" i="2" s="1"/>
  <c r="P51" i="2" s="1"/>
  <c r="AC51" i="2"/>
  <c r="AI51" i="2" s="1"/>
  <c r="W52" i="1"/>
  <c r="X51" i="2" s="1"/>
  <c r="AE35" i="2" l="1"/>
  <c r="AI35" i="2" s="1"/>
  <c r="BM36" i="1"/>
  <c r="BA36" i="1"/>
  <c r="AX36" i="1" s="1"/>
  <c r="T37" i="1"/>
  <c r="BP37" i="1"/>
  <c r="W37" i="1"/>
  <c r="X36" i="2" s="1"/>
  <c r="BU38" i="1"/>
  <c r="U38" i="1"/>
  <c r="X38" i="1"/>
  <c r="Z37" i="2" s="1"/>
  <c r="AS34" i="1"/>
  <c r="AT31" i="1"/>
  <c r="AT20" i="1" s="1"/>
  <c r="AW34" i="1"/>
  <c r="AT33" i="1"/>
  <c r="AT32" i="1" s="1"/>
  <c r="M19" i="2"/>
  <c r="AF36" i="2"/>
  <c r="AJ36" i="2" s="1"/>
  <c r="BR37" i="1"/>
  <c r="R32" i="2"/>
  <c r="R31" i="2" s="1"/>
  <c r="R30" i="2" s="1"/>
  <c r="R19" i="2" s="1"/>
  <c r="P46" i="2"/>
  <c r="AR27" i="1"/>
  <c r="AR22" i="1"/>
  <c r="AI51" i="1"/>
  <c r="AJ31" i="1"/>
  <c r="AJ20" i="1" s="1"/>
  <c r="AJ33" i="1"/>
  <c r="AJ32" i="1" s="1"/>
  <c r="H32" i="2"/>
  <c r="M32" i="2" s="1"/>
  <c r="M31" i="2"/>
  <c r="X37" i="1" l="1"/>
  <c r="Z36" i="2" s="1"/>
  <c r="BU37" i="1"/>
  <c r="AW33" i="1"/>
  <c r="AW32" i="1" s="1"/>
  <c r="AW31" i="1"/>
  <c r="AW20" i="1" s="1"/>
  <c r="N36" i="2"/>
  <c r="K36" i="2" s="1"/>
  <c r="U37" i="1"/>
  <c r="S36" i="2" s="1"/>
  <c r="P36" i="2" s="1"/>
  <c r="T36" i="1"/>
  <c r="N35" i="2" s="1"/>
  <c r="K35" i="2" s="1"/>
  <c r="BP36" i="1"/>
  <c r="W36" i="1"/>
  <c r="X35" i="2" s="1"/>
  <c r="AF35" i="2"/>
  <c r="AJ35" i="2" s="1"/>
  <c r="BR36" i="1"/>
  <c r="AC50" i="2"/>
  <c r="W51" i="1"/>
  <c r="X50" i="2" s="1"/>
  <c r="AI33" i="1"/>
  <c r="AI32" i="1" s="1"/>
  <c r="AI31" i="1"/>
  <c r="AI20" i="1" s="1"/>
  <c r="AE33" i="2"/>
  <c r="AS33" i="1"/>
  <c r="AS32" i="1" s="1"/>
  <c r="BM34" i="1"/>
  <c r="BA34" i="1"/>
  <c r="AS31" i="1"/>
  <c r="AS20" i="1" s="1"/>
  <c r="BA33" i="1" l="1"/>
  <c r="BA32" i="1" s="1"/>
  <c r="AX34" i="1"/>
  <c r="BA31" i="1"/>
  <c r="BA20" i="1" s="1"/>
  <c r="BM33" i="1"/>
  <c r="BM32" i="1" s="1"/>
  <c r="T34" i="1"/>
  <c r="BP34" i="1"/>
  <c r="W34" i="1"/>
  <c r="BM31" i="1"/>
  <c r="BM20" i="1" s="1"/>
  <c r="AE32" i="2"/>
  <c r="AE31" i="2" s="1"/>
  <c r="AE30" i="2" s="1"/>
  <c r="AE19" i="2" s="1"/>
  <c r="AI33" i="2"/>
  <c r="AI50" i="2"/>
  <c r="AC32" i="2"/>
  <c r="AC31" i="2" s="1"/>
  <c r="AC30" i="2" s="1"/>
  <c r="AC19" i="2" s="1"/>
  <c r="X36" i="1"/>
  <c r="Z35" i="2" s="1"/>
  <c r="U36" i="1"/>
  <c r="S35" i="2" s="1"/>
  <c r="P35" i="2" s="1"/>
  <c r="BU36" i="1"/>
  <c r="N33" i="2" l="1"/>
  <c r="T31" i="1"/>
  <c r="T20" i="1" s="1"/>
  <c r="T33" i="1"/>
  <c r="T32" i="1" s="1"/>
  <c r="X33" i="2"/>
  <c r="X32" i="2" s="1"/>
  <c r="X31" i="2" s="1"/>
  <c r="X30" i="2" s="1"/>
  <c r="X19" i="2" s="1"/>
  <c r="W33" i="1"/>
  <c r="W32" i="1" s="1"/>
  <c r="W31" i="1"/>
  <c r="W20" i="1" s="1"/>
  <c r="AI32" i="2"/>
  <c r="AI31" i="2" s="1"/>
  <c r="AI30" i="2" s="1"/>
  <c r="AI19" i="2" s="1"/>
  <c r="BP31" i="1"/>
  <c r="BP20" i="1" s="1"/>
  <c r="BP33" i="1"/>
  <c r="BP32" i="1" s="1"/>
  <c r="AF33" i="2"/>
  <c r="AX31" i="1"/>
  <c r="AX20" i="1" s="1"/>
  <c r="AX33" i="1"/>
  <c r="AX32" i="1" s="1"/>
  <c r="BR34" i="1"/>
  <c r="AF32" i="2" l="1"/>
  <c r="AF31" i="2" s="1"/>
  <c r="AF30" i="2" s="1"/>
  <c r="AF19" i="2" s="1"/>
  <c r="AJ33" i="2"/>
  <c r="X34" i="1"/>
  <c r="BR31" i="1"/>
  <c r="BR20" i="1" s="1"/>
  <c r="BU34" i="1"/>
  <c r="U34" i="1"/>
  <c r="BR33" i="1"/>
  <c r="BR32" i="1" s="1"/>
  <c r="N32" i="2"/>
  <c r="K33" i="2"/>
  <c r="N31" i="2" l="1"/>
  <c r="K32" i="2"/>
  <c r="Z33" i="2"/>
  <c r="Z32" i="2" s="1"/>
  <c r="Z31" i="2" s="1"/>
  <c r="Z30" i="2" s="1"/>
  <c r="Z19" i="2" s="1"/>
  <c r="X31" i="1"/>
  <c r="X20" i="1" s="1"/>
  <c r="X33" i="1"/>
  <c r="X32" i="1" s="1"/>
  <c r="S33" i="2"/>
  <c r="U33" i="1"/>
  <c r="U32" i="1" s="1"/>
  <c r="U31" i="1"/>
  <c r="U20" i="1" s="1"/>
  <c r="BU33" i="1"/>
  <c r="BU32" i="1" s="1"/>
  <c r="BU31" i="1"/>
  <c r="BU20" i="1" s="1"/>
  <c r="AJ32" i="2"/>
  <c r="AJ31" i="2" s="1"/>
  <c r="AJ30" i="2" s="1"/>
  <c r="AJ19" i="2" s="1"/>
  <c r="P33" i="2" l="1"/>
  <c r="P32" i="2" s="1"/>
  <c r="P31" i="2" s="1"/>
  <c r="P30" i="2" s="1"/>
  <c r="P19" i="2" s="1"/>
  <c r="S32" i="2"/>
  <c r="S31" i="2" s="1"/>
  <c r="S30" i="2" s="1"/>
  <c r="S19" i="2" s="1"/>
  <c r="N30" i="2"/>
  <c r="K31" i="2"/>
  <c r="N19" i="2" l="1"/>
  <c r="K30" i="2"/>
  <c r="K19" i="2" s="1"/>
</calcChain>
</file>

<file path=xl/sharedStrings.xml><?xml version="1.0" encoding="utf-8"?>
<sst xmlns="http://schemas.openxmlformats.org/spreadsheetml/2006/main" count="1480" uniqueCount="207">
  <si>
    <t>Приложение N 2</t>
  </si>
  <si>
    <t>к приказу Минэнерго России</t>
  </si>
  <si>
    <t>от 05.05.2016 N 380</t>
  </si>
  <si>
    <t xml:space="preserve">             Форма 2. План финансирования капитальных вложений</t>
  </si>
  <si>
    <t xml:space="preserve">                        по инвестиционным проектам</t>
  </si>
  <si>
    <t xml:space="preserve">       Инвестиционная программа ПАО "Челябэнергосбыт</t>
  </si>
  <si>
    <t xml:space="preserve">                    Год раскрытия информации: 2018год</t>
  </si>
  <si>
    <t>Утвержденные плановые значения показателей приведены</t>
  </si>
  <si>
    <t xml:space="preserve">      в соответствии  с Постановлением Министерства тарифного регулирования и энергетики Челябинской области от 31.10.2017 №53/7</t>
  </si>
  <si>
    <t>Номер группы инвестиционных проектов</t>
  </si>
  <si>
    <t>Наименование инвестиционного проекта (группы инвестиционных проектов)</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</si>
  <si>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</si>
  <si>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</si>
  <si>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</si>
  <si>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</si>
  <si>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</si>
  <si>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</si>
  <si>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Фактический объем финансирования на 01.01.2016 года, млн рублей (с НДС)</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</si>
  <si>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</si>
  <si>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Оценка полной стоимости инвестиционного проекта в прогнозных ценах соответствующих лет, млн рублей (с НДС)</t>
  </si>
  <si>
    <t>Остаток финансирования капитальных вложений в прогнозных ценах соответствующих лет, млн рублей (с НДС)</t>
  </si>
  <si>
    <t>Финансирование капитальных вложений в 2016 году в прогнозных ценах, млн рублей (с НДС)</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</si>
  <si>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</si>
  <si>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</si>
  <si>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Утвержденный план</t>
  </si>
  <si>
    <t>Факт</t>
  </si>
  <si>
    <t>Предложение по корректировке утвержденного плана</t>
  </si>
  <si>
    <t>Итого за период реализации инвестиционной программы</t>
  </si>
  <si>
    <t>Итого за период реализации инвестиционной программы (с учетом предложений по корректировке утвержденного плана)</t>
  </si>
  <si>
    <t xml:space="preserve">Факт </t>
  </si>
  <si>
    <t>2017 года</t>
  </si>
  <si>
    <t>2018 года</t>
  </si>
  <si>
    <t>2019 года</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</si>
  <si>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</si>
  <si>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</si>
  <si>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</si>
  <si>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в текущих ценах, млн рублей (с НДС)</t>
  </si>
  <si>
    <t>в прогнозных ценах соответствующих лет, млн рублей (с НДС)</t>
  </si>
  <si>
    <t>План</t>
  </si>
  <si>
    <t>План на 01.01. 2016 года</t>
  </si>
  <si>
    <t>План на 01.01.2018 года</t>
  </si>
  <si>
    <t>Предложение по корректировке утвержденного плана на 01.01.2018 года</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</si>
  <si>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</si>
  <si>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</si>
  <si>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</si>
  <si>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</si>
  <si>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</si>
  <si>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</si>
  <si>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</si>
  <si>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</si>
  <si>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</si>
  <si>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</si>
  <si>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</si>
  <si>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</si>
  <si>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</si>
  <si>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</si>
  <si>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</si>
  <si>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</si>
  <si>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</si>
  <si>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</si>
  <si>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</si>
  <si>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</si>
  <si>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</si>
  <si>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</si>
  <si>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</si>
  <si>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</si>
  <si>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</si>
  <si>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</si>
  <si>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</si>
  <si>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</si>
  <si>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</si>
  <si>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</si>
  <si>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</si>
  <si>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</si>
  <si>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</si>
  <si>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</si>
  <si>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</si>
  <si>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</si>
  <si>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</si>
  <si>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</si>
  <si>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</si>
  <si>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</si>
  <si>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ВСЕГО по инвестиционной программе, в том числе:</t>
  </si>
  <si>
    <t>-</t>
  </si>
  <si>
    <t>0.1</t>
  </si>
  <si>
    <t>Технологическое присоединение, всего</t>
  </si>
  <si>
    <t>1.</t>
  </si>
  <si>
    <t>Челябинская область</t>
  </si>
  <si>
    <t>1.1.</t>
  </si>
  <si>
    <t>Технологическое присоединение, всего, в том числе:</t>
  </si>
  <si>
    <t>н/д</t>
  </si>
  <si>
    <t>1.1.2.</t>
  </si>
  <si>
    <t>Технологическое присоединение объектов электросетевого хозяйства, всего, в том числе:</t>
  </si>
  <si>
    <t>1.1.2.2.</t>
  </si>
  <si>
    <t xml:space="preserve">Технологическое присоединение к электрическим сетям иных сетевых организаций, всего, в том числе:
</t>
  </si>
  <si>
    <t>Технологическое присоединение к сетям РЖД для обеспечения бесперебойного питания энергоёмких объектов компании</t>
  </si>
  <si>
    <t>J_II.5.9.connection</t>
  </si>
  <si>
    <t>Н</t>
  </si>
  <si>
    <t>При разработке инвестиционной программы на 2017-2019 год не была учтена необходимость создания дополнительного источника электроснабжения для невилирования рисков отключения электроэнергии во время биллинга. Законодательством установлены сроки направления платёжных документов в адрес потребителей со стороны ГП, в связи с чем Общество вынуждено соблюдать жёсткие сроки биллинга. У Общесво отсутсвуют резервные источники электроснабжения , что в случае внештатных ситуаций (повреждение линий электропередач МРСК и т.п.) приведёт к оставновке процсса и не позволит своевременно провести расчёты с потреьителями.</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</si>
  <si>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</si>
  <si>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</si>
  <si>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</si>
  <si>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</si>
  <si>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</si>
  <si>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</si>
  <si>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</si>
  <si>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</si>
  <si>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</si>
  <si>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</si>
  <si>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1.6.</t>
  </si>
  <si>
    <t>Прочие инвестиционные проекты, всего, в том числе:</t>
  </si>
  <si>
    <t>Поставка оборудования, лицензий и выполнение работ для обеспечения информационной безопасности баз данных потребителей - юридических лиц от хакерских атак и попыток преднамеренного искажения информации</t>
  </si>
  <si>
    <t>H_II.5.1.database.security</t>
  </si>
  <si>
    <t>1З,2Н</t>
  </si>
  <si>
    <t>Проведённое в 2018 году обследование сертифицированным поставщиком услуг выявило дополнительные узкие места в ситеме защиты баз данных потребитлей не предусмотренные ранеее в инвестиционном проекте</t>
  </si>
  <si>
    <t>Увеличение ёмкости системы хранения данных</t>
  </si>
  <si>
    <t>I_II.5.2.database.storage</t>
  </si>
  <si>
    <t>По результатам проведения конкурсных процедур уточнена стоимость проекта</t>
  </si>
  <si>
    <t>Модернизация системы резервного копирования данных</t>
  </si>
  <si>
    <t>J_II.5.3.database.backup</t>
  </si>
  <si>
    <t>Обновление платформы сайта ЧЭС</t>
  </si>
  <si>
    <t>H_I.2.1.service.website</t>
  </si>
  <si>
    <t>В связи с неполным финансированием  этапа реализации инвестционного проекта в 2017 году запланирован перенос финнасирования данного проекта на 2018 год без включении дополнительных источников в тарифы 2018 года. Общая стоиомость проекта за 2017-2019 год неизменилась.</t>
  </si>
  <si>
    <t>Создание контакт - центра</t>
  </si>
  <si>
    <t>I_I.2.2.service.contact-centre</t>
  </si>
  <si>
    <t>В связи с фактическим удорожанием 1 этапа проекта согласно проведённым конкурсным процедурам</t>
  </si>
  <si>
    <t>Проект обеспечения функционирования системы биллинга (Oracle Exadata)</t>
  </si>
  <si>
    <t>H_II.5.4.billing.exadata</t>
  </si>
  <si>
    <t>Модернизация сервиса электронной почты и продление корпоративного лицензионного соглашения с Microsoft</t>
  </si>
  <si>
    <t>I_II.5.5.troubleproof.email</t>
  </si>
  <si>
    <t>Обновление парка вычислительной техники взамен вышедшей из строя</t>
  </si>
  <si>
    <t>H_I.1.2.troubleproof.workstations</t>
  </si>
  <si>
    <t>И</t>
  </si>
  <si>
    <t>Повышение отказоустойчивости участков</t>
  </si>
  <si>
    <t>H_II.5.6.troubleproof.regional-centres</t>
  </si>
  <si>
    <t>Модернизация сети передачи данных с участками и филиалами</t>
  </si>
  <si>
    <t>H_II.5.7.troubleproof.network</t>
  </si>
  <si>
    <t>З</t>
  </si>
  <si>
    <t>Приобретение серверов для замены вышедшего из строя оборудования</t>
  </si>
  <si>
    <t>H_I.1.3.troubleproof.servers</t>
  </si>
  <si>
    <t>Соблюдение требований работы на оптовом рынке электроэнергии и мощности</t>
  </si>
  <si>
    <t>H_II.6.1.ORE.AIISKUE</t>
  </si>
  <si>
    <t>Система электронного документооборота с сертификатом ФСТЭК</t>
  </si>
  <si>
    <t>H_II.6.2.electronic_documents</t>
  </si>
  <si>
    <t>Установка кондиционеров во фронт-офисах (залах приёма клиентов)</t>
  </si>
  <si>
    <t>H_I.2.6.service.conditions</t>
  </si>
  <si>
    <t>При разработке инвестиционной программы на 2017-2019 г.г. не была учтена необходимость установки кондиционеров в помещения фронт-офисов Общества. При этом в летнее время года температура в данных помещениях достигает 40 градусов, что не соответствует требованиям САНПИНов при реализации услуг гражданам</t>
  </si>
  <si>
    <t>Монтаж пандусов согласно проекту доступности инфраструктура для инвалидов и маломобильных групп населения</t>
  </si>
  <si>
    <t>H_I.2.3.service.availability</t>
  </si>
  <si>
    <t>Проект расширения расчётно-информационного центра в с. Долгодеревенское по ул. Свердловская, д 1а</t>
  </si>
  <si>
    <t>H_I.2.4.service.customer-centre</t>
  </si>
  <si>
    <t>Увеличение проекто-сметной стоиомсти</t>
  </si>
  <si>
    <t>Реконструкция входных групп для инвалидов и малоподвижных групп населения</t>
  </si>
  <si>
    <t>H_I.2.5.service.availability2</t>
  </si>
  <si>
    <t>Приобритение аппарата печати в билинговый центр взамен вышедшего из строя</t>
  </si>
  <si>
    <t>J_I.1.3.billing.print</t>
  </si>
  <si>
    <t>Корректировка связано с выходом из строя оборудования в 2017 году (Акт обследования прилагается), замена которого не была предусмотрена инвестициогоной программой.</t>
  </si>
  <si>
    <t>Обеспечение подключения серверов к системе хранения данных</t>
  </si>
  <si>
    <t>J_II.5.8.database.connection</t>
  </si>
  <si>
    <t>Утверждённой ИП на 2017-2019 года предусмотрено приобритение нового серверного обрудования, при этом не пердусмотрено создания инфраструктуры под данное обрудование, что не позволяет использовать его. Существующее сетевое оборудование выработало свой ресурс, техническая поддержка данного оборудования не может осуществлятся в связи с длительным сроком его экплуатации</t>
  </si>
  <si>
    <t>Установка электронных очередей в офисах обслуживания потребителей</t>
  </si>
  <si>
    <t>J_II.5.10.service.quality</t>
  </si>
  <si>
    <t>В связи  с большим потоком потребителей во фронт-офисах компании и возникновением конфликтых ситуаций необходимо упорядочить клиентопоток по мсредствам установление аппараттов электронных очередей.</t>
  </si>
  <si>
    <t>Проект создания системы дистанционного снятия показаний бытовых потребителей в МКД (пилотный этап в г. Озерск)</t>
  </si>
  <si>
    <t>J_II.5.11.aiiskue</t>
  </si>
  <si>
    <t>Получение достоверной информации об объёмах потреблённой гражданами электроэнергии, устранение разногласий с сетевыми организациями, в части определения полезного отпуска населению.</t>
  </si>
  <si>
    <t>Приложение N 3</t>
  </si>
  <si>
    <t xml:space="preserve">                Форма 3. План освоения капитальных вложений</t>
  </si>
  <si>
    <t xml:space="preserve">         Инвестиционная программа ПАО "Челябэнергосбыт"</t>
  </si>
  <si>
    <t xml:space="preserve">                    Год раскрытия информации: 2018 год</t>
  </si>
  <si>
    <t xml:space="preserve">           Утвержденные плановые значения показателей приведены</t>
  </si>
  <si>
    <t>Наименование инвестиционного проекте (группы инвестиционных проектов)</t>
  </si>
  <si>
    <t>Год окончания реализации</t>
  </si>
  <si>
    <t>Полная сметная стоимость инвестиционного проекта в соответствии с утвержденной проектной документацией в базисном уровне цен, млн рублей (без НДС)</t>
  </si>
  <si>
    <t>Фактический объем освоения капитальных вложений на 01.01.2014 года, млн рублей (без НДС)</t>
  </si>
  <si>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</si>
  <si>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</si>
  <si>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2016 года в прогнозных ценах соответствующих лет, млн рублей (без НДС)</t>
  </si>
  <si>
    <t>Освоение капитальных вложений в прогнозных ценах соответствующих лет, млн рублей (без НДС)</t>
  </si>
  <si>
    <t>План на 01.01.2016 года</t>
  </si>
  <si>
    <t>На 01.01.2018</t>
  </si>
  <si>
    <t>Предложение по корректировке утвержденного плана на 01.01.2017 год</t>
  </si>
  <si>
    <t>2017 год</t>
  </si>
  <si>
    <t>Итого за период реализации инвестиционной программы (план)</t>
  </si>
  <si>
    <t>Итого за период реализации инвестиционной Программы (предложение по корректировке утвержденного плана)</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</si>
  <si>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</si>
  <si>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</si>
  <si>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</si>
  <si>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</si>
  <si>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</si>
  <si>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</si>
  <si>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</si>
  <si>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утвержденный план</t>
  </si>
  <si>
    <t>предложение по корректировке утвержденного плана</t>
  </si>
  <si>
    <t>29.1.</t>
  </si>
  <si>
    <t>29.2</t>
  </si>
  <si>
    <t>29.3.</t>
  </si>
  <si>
    <t>29.4.</t>
  </si>
  <si>
    <t>29.5.</t>
  </si>
  <si>
    <t>29.6.</t>
  </si>
  <si>
    <t>Технологическое присоеденения к сетям РЖД для обеспечение бесперебойного питания энергоёмких объёктов компании</t>
  </si>
  <si>
    <t>В связи с неполным финансированием  этапа реализации инвестционного проекта в 2017 году запланирован перенос финнасирования данного проекта на 2018 год без включении дополнительных источников в тарифы 2018 года. Общая стоиомость проекта за 2017-2019 год неизменилась.\</t>
  </si>
  <si>
    <t>Опыт начавшейся эксплуатации контакт -центра показал, что для качественного обслуживания абонентов необходимо привлечение компетенции инженеров, являющихся сотрудниками того подразделения компании, абонентом которого является звонящий. Быстрое соединение позвонившего потребителя с инженером в удалённом подразделении возможно исключительно при наличии телефонных станций во всех подразделениях предприятия. При этом оснащение участков данным оборудованием не было предусмотрено в утверждённой инвестиционной программе.</t>
  </si>
  <si>
    <t>Утверждённой ИП на 2017-2019 года предусмотрено приобритение нового серверного обрудования, при этом не пердусмотрено создания инфраструктуры под данное обрудование, что не позволяет использовать его.</t>
  </si>
  <si>
    <t>получение достоверной информации об объёмах потреблённой гражданами электроэнергии, устранение разногласий с сетевыми организациями, в части определения полезного отпуска населению.</t>
  </si>
  <si>
    <t>Первый заместитель генерального директора по экономике и финансам</t>
  </si>
  <si>
    <t>Н.Ю. Закирова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</si>
</sst>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6"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9.5"/>
      <color rgb="FF000000"/>
      <name val="Times New Roman"/>
      <family val="1"/>
      <charset val="204"/>
    </font>
    <font>
      <sz val="11"/>
      <color rgb="FF000000"/>
      <name val="SimSun"/>
      <family val="2"/>
      <charset val="204"/>
    </font>
    <font>
      <sz val="12"/>
      <color theme="1"/>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2">
    <xf numFmtId="0" fontId="0" fillId="0" borderId="0"/>
    <xf numFmtId="0" fontId="4" fillId="0" borderId="0"/>
  </cellStyleXfs>
  <cellXfs count="62">
    <xf numFmtId="0" fontId="0" fillId="0" borderId="0" xfId="0"/>
    <xf numFmtId="0" fontId="1" fillId="0" borderId="0" xfId="0" applyFont="1" applyFill="1" applyAlignment="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3" fontId="2" fillId="0" borderId="1" xfId="0" applyNumberFormat="1" applyFont="1" applyFill="1" applyBorder="1" applyAlignment="1">
      <alignment horizontal="center" vertical="center"/>
    </xf>
    <xf numFmtId="43"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vertical="center"/>
    </xf>
    <xf numFmtId="4" fontId="1" fillId="0" borderId="1" xfId="0" applyNumberFormat="1" applyFont="1" applyFill="1" applyBorder="1" applyAlignment="1">
      <alignment horizontal="left" vertical="center" wrapText="1"/>
    </xf>
    <xf numFmtId="0" fontId="3" fillId="0" borderId="0" xfId="0" applyFont="1" applyFill="1" applyAlignment="1">
      <alignment vertical="center" wrapText="1"/>
    </xf>
    <xf numFmtId="0" fontId="1" fillId="0" borderId="0" xfId="0" applyFont="1" applyFill="1"/>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 xfId="0" applyFont="1" applyFill="1" applyBorder="1" applyAlignment="1">
      <alignment wrapText="1"/>
    </xf>
    <xf numFmtId="43" fontId="1" fillId="0" borderId="0" xfId="0" applyNumberFormat="1" applyFont="1" applyFill="1"/>
    <xf numFmtId="0" fontId="1" fillId="0" borderId="0" xfId="0" applyFont="1" applyFill="1" applyAlignment="1">
      <alignment horizontal="right" vertical="center"/>
    </xf>
    <xf numFmtId="0" fontId="1" fillId="0" borderId="0" xfId="0" applyFont="1" applyFill="1" applyAlignment="1">
      <alignment horizontal="right" vertical="top"/>
    </xf>
    <xf numFmtId="0" fontId="1" fillId="0" borderId="0" xfId="0" applyFont="1" applyFill="1" applyAlignment="1">
      <alignment horizontal="left" vertical="top"/>
    </xf>
    <xf numFmtId="0" fontId="1" fillId="0" borderId="0" xfId="0" applyFont="1" applyFill="1" applyAlignment="1">
      <alignment vertical="center"/>
    </xf>
    <xf numFmtId="0" fontId="1" fillId="0" borderId="0" xfId="0" applyFont="1" applyFill="1" applyAlignment="1">
      <alignment vertical="center" wrapText="1"/>
    </xf>
    <xf numFmtId="0" fontId="2" fillId="0" borderId="0" xfId="0" applyFont="1" applyFill="1" applyAlignment="1">
      <alignment horizontal="left" vertical="top"/>
    </xf>
    <xf numFmtId="0" fontId="1" fillId="0" borderId="1" xfId="0" applyFont="1" applyFill="1" applyBorder="1" applyAlignment="1">
      <alignment horizontal="center" vertical="center"/>
    </xf>
    <xf numFmtId="16"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0" xfId="0" applyFont="1" applyFill="1" applyAlignment="1"/>
    <xf numFmtId="43" fontId="2" fillId="0" borderId="0" xfId="0" applyNumberFormat="1" applyFont="1" applyFill="1" applyAlignment="1"/>
    <xf numFmtId="0" fontId="1" fillId="0" borderId="1" xfId="0" applyFont="1" applyFill="1" applyBorder="1" applyAlignment="1">
      <alignment horizontal="left" vertical="center" wrapText="1"/>
    </xf>
    <xf numFmtId="17" fontId="1" fillId="0" borderId="1" xfId="0" applyNumberFormat="1" applyFont="1" applyFill="1" applyBorder="1" applyAlignment="1">
      <alignment horizontal="center" vertical="center"/>
    </xf>
    <xf numFmtId="43" fontId="1" fillId="0" borderId="0" xfId="0" applyNumberFormat="1" applyFont="1" applyFill="1" applyAlignment="1"/>
    <xf numFmtId="49" fontId="1" fillId="0" borderId="1" xfId="0" applyNumberFormat="1" applyFont="1" applyFill="1" applyBorder="1" applyAlignment="1">
      <alignment horizontal="left" vertical="center" wrapText="1"/>
    </xf>
    <xf numFmtId="16" fontId="1" fillId="0" borderId="1" xfId="0" applyNumberFormat="1" applyFont="1" applyFill="1" applyBorder="1" applyAlignment="1">
      <alignment vertical="center"/>
    </xf>
    <xf numFmtId="43"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4" fontId="1" fillId="0" borderId="1" xfId="0" applyNumberFormat="1" applyFont="1" applyFill="1" applyBorder="1" applyAlignment="1">
      <alignment horizontal="center" vertical="center"/>
    </xf>
    <xf numFmtId="17" fontId="1" fillId="0" borderId="1" xfId="0" applyNumberFormat="1" applyFont="1" applyFill="1" applyBorder="1" applyAlignment="1"/>
    <xf numFmtId="4" fontId="1" fillId="0" borderId="1" xfId="0" applyNumberFormat="1" applyFont="1" applyFill="1" applyBorder="1" applyAlignment="1"/>
    <xf numFmtId="0" fontId="1" fillId="0" borderId="1" xfId="0" applyFont="1" applyFill="1" applyBorder="1" applyAlignment="1"/>
    <xf numFmtId="0" fontId="1" fillId="0" borderId="1" xfId="0" applyFont="1" applyFill="1" applyBorder="1" applyAlignment="1">
      <alignment horizontal="center"/>
    </xf>
    <xf numFmtId="0" fontId="1"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xf numFmtId="0" fontId="1" fillId="0" borderId="0" xfId="0" applyFont="1" applyFill="1" applyAlignment="1">
      <alignment horizontal="justify" vertical="center"/>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8" xfId="0" applyFont="1" applyFill="1" applyBorder="1" applyAlignment="1">
      <alignment horizontal="center" vertical="center" wrapText="1"/>
    </xf>
    <xf numFmtId="16" fontId="1" fillId="0" borderId="12"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3" fontId="2" fillId="0" borderId="0" xfId="0" applyNumberFormat="1" applyFont="1" applyFill="1"/>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cellXfs>
  <cellStyles count="2">
    <cellStyle name="Обычный" xfId="0" builtinId="0"/>
    <cellStyle name="Обычный 5" xfId="1"/>
  </cellStyles>
  <dxfs count="15">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
      <numFmt numFmtId="35" formatCode="_-* #,##0.00\ _₽_-;\-* #,##0.00\ _₽_-;_-* &quot;-&quot;??\ _₽_-;_-@_-"/>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60"/>
  <sheetViews>
    <sheetView tabSelected="1" view="pageBreakPreview" topLeftCell="A13" zoomScale="60" zoomScaleNormal="78" workbookViewId="0">
      <pane xSplit="2" ySplit="7" topLeftCell="C20" activePane="bottomRight" state="frozen"/>
      <selection activeCell="A14" sqref="A14"/>
      <selection pane="topRight" activeCell="A14" sqref="A14"/>
      <selection pane="bottomLeft" activeCell="A14" sqref="A14"/>
      <selection pane="bottomRight" activeCell="AI60" sqref="AI60"/>
    </sheetView>
  </sheetViews>
  <sheetFormatPr defaultRowHeight="12.75" outlineLevelRow="1" outlineLevelCol="1" x14ac:dyDescent="0.2"/>
  <cols>
    <col min="1" max="1" width="10.28515625" style="1" customWidth="1"/>
    <col min="2" max="2" width="31.85546875" style="23" customWidth="1"/>
    <col min="3" max="3" width="28.5703125" style="24" customWidth="1"/>
    <col min="4" max="4" width="18.42578125" style="1" customWidth="1"/>
    <col min="5" max="5" width="14.28515625" style="1" customWidth="1"/>
    <col min="6" max="6" width="12.140625" style="1" customWidth="1"/>
    <col min="7" max="7" width="13.42578125" style="1" customWidth="1"/>
    <col min="8" max="13" width="9.140625" style="1" hidden="1" customWidth="1" outlineLevel="1"/>
    <col min="14" max="14" width="12.5703125" style="1" customWidth="1" collapsed="1"/>
    <col min="15" max="15" width="14.28515625" style="1" customWidth="1"/>
    <col min="16" max="17" width="9.140625" style="1" hidden="1" customWidth="1" outlineLevel="1"/>
    <col min="18" max="18" width="12" style="1" hidden="1" customWidth="1" outlineLevel="1"/>
    <col min="19" max="19" width="12.140625" style="1" hidden="1" customWidth="1" outlineLevel="1"/>
    <col min="20" max="20" width="15.140625" style="1" customWidth="1" collapsed="1"/>
    <col min="21" max="21" width="13.5703125" style="1" customWidth="1"/>
    <col min="22" max="22" width="15.85546875" style="1" customWidth="1"/>
    <col min="23" max="23" width="14.7109375" style="1" customWidth="1"/>
    <col min="24" max="24" width="14.28515625" style="1" customWidth="1"/>
    <col min="25" max="33" width="9.140625" style="1" hidden="1" customWidth="1" outlineLevel="1"/>
    <col min="34" max="34" width="6" style="1" hidden="1" customWidth="1" outlineLevel="1"/>
    <col min="35" max="35" width="15" style="1" customWidth="1" collapsed="1"/>
    <col min="36" max="39" width="9.140625" style="1" hidden="1" customWidth="1" outlineLevel="1"/>
    <col min="40" max="40" width="13.140625" style="1" customWidth="1" collapsed="1"/>
    <col min="41" max="41" width="12.140625" style="1" hidden="1" customWidth="1" outlineLevel="1"/>
    <col min="42" max="44" width="9.140625" style="1" hidden="1" customWidth="1" outlineLevel="1"/>
    <col min="45" max="45" width="13" style="1" customWidth="1" collapsed="1"/>
    <col min="46" max="49" width="9.140625" style="1" hidden="1" customWidth="1" outlineLevel="1"/>
    <col min="50" max="50" width="14" style="1" customWidth="1" collapsed="1"/>
    <col min="51" max="54" width="9.140625" style="1" hidden="1" customWidth="1" outlineLevel="1"/>
    <col min="55" max="55" width="13.28515625" style="1" customWidth="1" collapsed="1"/>
    <col min="56" max="59" width="9.140625" style="1" hidden="1" customWidth="1" outlineLevel="1"/>
    <col min="60" max="60" width="11.28515625" style="1" bestFit="1" customWidth="1" collapsed="1"/>
    <col min="61" max="64" width="9.140625" style="1" hidden="1" customWidth="1" outlineLevel="1"/>
    <col min="65" max="65" width="16.28515625" style="1" customWidth="1" collapsed="1"/>
    <col min="66" max="69" width="9.140625" style="1" hidden="1" customWidth="1" outlineLevel="1"/>
    <col min="70" max="70" width="16" style="1" customWidth="1" collapsed="1"/>
    <col min="71" max="74" width="9.140625" style="1" hidden="1" customWidth="1" outlineLevel="1"/>
    <col min="75" max="75" width="48.28515625" style="1" customWidth="1" collapsed="1"/>
    <col min="76" max="76" width="9.140625" style="1"/>
    <col min="77" max="77" width="14.85546875" style="1" bestFit="1" customWidth="1"/>
    <col min="78" max="16384" width="9.140625" style="1"/>
  </cols>
  <sheetData>
    <row r="1" spans="1:75" ht="15" customHeight="1" x14ac:dyDescent="0.2">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row>
    <row r="2" spans="1:75" ht="15" customHeight="1" x14ac:dyDescent="0.2">
      <c r="A2" s="21" t="s">
        <v>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row>
    <row r="3" spans="1:75" ht="15" customHeight="1" x14ac:dyDescent="0.2">
      <c r="A3" s="21" t="s">
        <v>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row>
    <row r="4" spans="1:75" x14ac:dyDescent="0.2">
      <c r="A4" s="22"/>
    </row>
    <row r="5" spans="1:75" x14ac:dyDescent="0.2">
      <c r="A5" s="25" t="s">
        <v>3</v>
      </c>
    </row>
    <row r="6" spans="1:75" x14ac:dyDescent="0.2">
      <c r="A6" s="25" t="s">
        <v>4</v>
      </c>
    </row>
    <row r="7" spans="1:75" x14ac:dyDescent="0.2">
      <c r="A7" s="22"/>
    </row>
    <row r="8" spans="1:75" x14ac:dyDescent="0.2">
      <c r="A8" s="22" t="s">
        <v>5</v>
      </c>
    </row>
    <row r="9" spans="1:75" x14ac:dyDescent="0.2">
      <c r="A9" s="22"/>
    </row>
    <row r="10" spans="1:75" x14ac:dyDescent="0.2">
      <c r="A10" s="22" t="s">
        <v>6</v>
      </c>
    </row>
    <row r="11" spans="1:75" x14ac:dyDescent="0.2">
      <c r="A11" s="22"/>
    </row>
    <row r="12" spans="1:75" x14ac:dyDescent="0.2">
      <c r="A12" s="22" t="s">
        <v>7</v>
      </c>
    </row>
    <row r="13" spans="1:75" x14ac:dyDescent="0.2">
      <c r="A13" s="23" t="s">
        <v>8</v>
      </c>
      <c r="D13" s="23"/>
      <c r="E13" s="23"/>
      <c r="F13" s="23"/>
      <c r="G13" s="23"/>
      <c r="H13" s="23"/>
      <c r="I13" s="23"/>
      <c r="J13" s="23"/>
      <c r="K13" s="23"/>
      <c r="L13" s="23"/>
      <c r="M13" s="23"/>
      <c r="N13" s="23"/>
      <c r="O13" s="23"/>
      <c r="P13" s="23"/>
    </row>
    <row r="14" spans="1:75" x14ac:dyDescent="0.2">
      <c r="A14" s="22"/>
    </row>
    <row r="15" spans="1:75" ht="25.5" customHeight="1" x14ac:dyDescent="0.2">
      <c r="A15" s="2" t="s">
        <v>9</v>
      </c>
      <c r="B15" s="2" t="s">
        <v>10</v>
      </c>
      <c r="C15" s="2" t="s">
        <v>11</v>
      </c>
      <c r="D15" s="2" t="s">
        <v>12</v>
      </c>
      <c r="E15" s="2" t="s">
        <v>13</v>
      </c>
      <c r="F15" s="2" t="s">
        <v>14</v>
      </c>
      <c r="G15" s="2"/>
      <c r="H15" s="2" t="s">
        <v>15</v>
      </c>
      <c r="I15" s="2"/>
      <c r="J15" s="2"/>
      <c r="K15" s="2"/>
      <c r="L15" s="2"/>
      <c r="M15" s="2"/>
      <c r="N15" s="2" t="s">
        <v>16</v>
      </c>
      <c r="O15" s="2" t="s">
        <v>17</v>
      </c>
      <c r="P15" s="2" t="s">
        <v>18</v>
      </c>
      <c r="Q15" s="2"/>
      <c r="R15" s="2"/>
      <c r="S15" s="2"/>
      <c r="T15" s="2" t="s">
        <v>19</v>
      </c>
      <c r="U15" s="2"/>
      <c r="V15" s="2" t="s">
        <v>20</v>
      </c>
      <c r="W15" s="2"/>
      <c r="X15" s="2"/>
      <c r="Y15" s="2" t="s">
        <v>21</v>
      </c>
      <c r="Z15" s="2"/>
      <c r="AA15" s="2"/>
      <c r="AB15" s="2"/>
      <c r="AC15" s="2"/>
      <c r="AD15" s="2"/>
      <c r="AE15" s="2"/>
      <c r="AF15" s="2"/>
      <c r="AG15" s="2"/>
      <c r="AH15" s="2"/>
      <c r="AI15" s="26" t="s">
        <v>22</v>
      </c>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 t="s">
        <v>23</v>
      </c>
    </row>
    <row r="16" spans="1:75" ht="47.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t="s">
        <v>24</v>
      </c>
      <c r="AJ16" s="2"/>
      <c r="AK16" s="2"/>
      <c r="AL16" s="2"/>
      <c r="AM16" s="2"/>
      <c r="AN16" s="2" t="s">
        <v>25</v>
      </c>
      <c r="AO16" s="2"/>
      <c r="AP16" s="2"/>
      <c r="AQ16" s="2"/>
      <c r="AR16" s="2"/>
      <c r="AS16" s="2" t="s">
        <v>24</v>
      </c>
      <c r="AT16" s="2"/>
      <c r="AU16" s="2"/>
      <c r="AV16" s="2"/>
      <c r="AW16" s="2"/>
      <c r="AX16" s="2" t="s">
        <v>26</v>
      </c>
      <c r="AY16" s="2"/>
      <c r="AZ16" s="2"/>
      <c r="BA16" s="2"/>
      <c r="BB16" s="2"/>
      <c r="BC16" s="2" t="s">
        <v>24</v>
      </c>
      <c r="BD16" s="2"/>
      <c r="BE16" s="2"/>
      <c r="BF16" s="2"/>
      <c r="BG16" s="2"/>
      <c r="BH16" s="2" t="s">
        <v>26</v>
      </c>
      <c r="BI16" s="2"/>
      <c r="BJ16" s="2"/>
      <c r="BK16" s="2"/>
      <c r="BL16" s="2"/>
      <c r="BM16" s="2" t="s">
        <v>27</v>
      </c>
      <c r="BN16" s="2"/>
      <c r="BO16" s="2"/>
      <c r="BP16" s="2"/>
      <c r="BQ16" s="2"/>
      <c r="BR16" s="2" t="s">
        <v>28</v>
      </c>
      <c r="BS16" s="2"/>
      <c r="BT16" s="2"/>
      <c r="BU16" s="2"/>
      <c r="BV16" s="2"/>
      <c r="BW16" s="2"/>
    </row>
    <row r="17" spans="1:78" ht="72" customHeight="1" x14ac:dyDescent="0.2">
      <c r="A17" s="2"/>
      <c r="B17" s="2"/>
      <c r="C17" s="2"/>
      <c r="D17" s="2"/>
      <c r="E17" s="2"/>
      <c r="F17" s="2"/>
      <c r="G17" s="2"/>
      <c r="H17" s="2" t="s">
        <v>24</v>
      </c>
      <c r="I17" s="2"/>
      <c r="J17" s="2"/>
      <c r="K17" s="2" t="s">
        <v>26</v>
      </c>
      <c r="L17" s="2"/>
      <c r="M17" s="2"/>
      <c r="N17" s="2"/>
      <c r="O17" s="2"/>
      <c r="P17" s="2" t="s">
        <v>24</v>
      </c>
      <c r="Q17" s="2"/>
      <c r="R17" s="2" t="s">
        <v>26</v>
      </c>
      <c r="S17" s="2"/>
      <c r="T17" s="2"/>
      <c r="U17" s="2"/>
      <c r="V17" s="2"/>
      <c r="W17" s="2"/>
      <c r="X17" s="2"/>
      <c r="Y17" s="2" t="s">
        <v>24</v>
      </c>
      <c r="Z17" s="2"/>
      <c r="AA17" s="2"/>
      <c r="AB17" s="2"/>
      <c r="AC17" s="2"/>
      <c r="AD17" s="26" t="s">
        <v>29</v>
      </c>
      <c r="AE17" s="26"/>
      <c r="AF17" s="26"/>
      <c r="AG17" s="26"/>
      <c r="AH17" s="26"/>
      <c r="AI17" s="2" t="s">
        <v>30</v>
      </c>
      <c r="AJ17" s="2"/>
      <c r="AK17" s="2"/>
      <c r="AL17" s="2"/>
      <c r="AM17" s="2"/>
      <c r="AN17" s="2" t="s">
        <v>30</v>
      </c>
      <c r="AO17" s="2"/>
      <c r="AP17" s="2"/>
      <c r="AQ17" s="2"/>
      <c r="AR17" s="2"/>
      <c r="AS17" s="2" t="s">
        <v>31</v>
      </c>
      <c r="AT17" s="2"/>
      <c r="AU17" s="2"/>
      <c r="AV17" s="2"/>
      <c r="AW17" s="2"/>
      <c r="AX17" s="2" t="s">
        <v>31</v>
      </c>
      <c r="AY17" s="2"/>
      <c r="AZ17" s="2"/>
      <c r="BA17" s="2"/>
      <c r="BB17" s="2"/>
      <c r="BC17" s="2" t="s">
        <v>32</v>
      </c>
      <c r="BD17" s="2"/>
      <c r="BE17" s="2"/>
      <c r="BF17" s="2"/>
      <c r="BG17" s="2"/>
      <c r="BH17" s="2" t="s">
        <v>32</v>
      </c>
      <c r="BI17" s="2"/>
      <c r="BJ17" s="2"/>
      <c r="BK17" s="2"/>
      <c r="BL17" s="2"/>
      <c r="BM17" s="2" t="s">
        <v>24</v>
      </c>
      <c r="BN17" s="2"/>
      <c r="BO17" s="2"/>
      <c r="BP17" s="2"/>
      <c r="BQ17" s="2"/>
      <c r="BR17" s="2"/>
      <c r="BS17" s="2"/>
      <c r="BT17" s="2"/>
      <c r="BU17" s="2"/>
      <c r="BV17" s="2"/>
      <c r="BW17" s="2"/>
    </row>
    <row r="18" spans="1:78" ht="79.5" customHeight="1" x14ac:dyDescent="0.2">
      <c r="A18" s="2"/>
      <c r="B18" s="2"/>
      <c r="C18" s="2"/>
      <c r="D18" s="2"/>
      <c r="E18" s="2"/>
      <c r="F18" s="3" t="s">
        <v>24</v>
      </c>
      <c r="G18" s="3" t="s">
        <v>26</v>
      </c>
      <c r="H18" s="3" t="s">
        <v>33</v>
      </c>
      <c r="I18" s="3" t="s">
        <v>34</v>
      </c>
      <c r="J18" s="3" t="s">
        <v>35</v>
      </c>
      <c r="K18" s="3" t="s">
        <v>33</v>
      </c>
      <c r="L18" s="3" t="s">
        <v>34</v>
      </c>
      <c r="M18" s="3" t="s">
        <v>35</v>
      </c>
      <c r="N18" s="2"/>
      <c r="O18" s="2"/>
      <c r="P18" s="3" t="s">
        <v>36</v>
      </c>
      <c r="Q18" s="3" t="s">
        <v>37</v>
      </c>
      <c r="R18" s="3" t="s">
        <v>36</v>
      </c>
      <c r="S18" s="3" t="s">
        <v>37</v>
      </c>
      <c r="T18" s="3" t="s">
        <v>38</v>
      </c>
      <c r="U18" s="3" t="s">
        <v>26</v>
      </c>
      <c r="V18" s="3" t="s">
        <v>39</v>
      </c>
      <c r="W18" s="3" t="s">
        <v>40</v>
      </c>
      <c r="X18" s="3" t="s">
        <v>41</v>
      </c>
      <c r="Y18" s="3" t="s">
        <v>42</v>
      </c>
      <c r="Z18" s="3" t="s">
        <v>43</v>
      </c>
      <c r="AA18" s="3" t="s">
        <v>44</v>
      </c>
      <c r="AB18" s="3" t="s">
        <v>45</v>
      </c>
      <c r="AC18" s="3" t="s">
        <v>46</v>
      </c>
      <c r="AD18" s="3" t="s">
        <v>42</v>
      </c>
      <c r="AE18" s="3" t="s">
        <v>43</v>
      </c>
      <c r="AF18" s="3" t="s">
        <v>44</v>
      </c>
      <c r="AG18" s="3" t="s">
        <v>45</v>
      </c>
      <c r="AH18" s="3" t="s">
        <v>46</v>
      </c>
      <c r="AI18" s="3" t="s">
        <v>42</v>
      </c>
      <c r="AJ18" s="3" t="s">
        <v>43</v>
      </c>
      <c r="AK18" s="3" t="s">
        <v>44</v>
      </c>
      <c r="AL18" s="3" t="s">
        <v>45</v>
      </c>
      <c r="AM18" s="3" t="s">
        <v>46</v>
      </c>
      <c r="AN18" s="3" t="s">
        <v>42</v>
      </c>
      <c r="AO18" s="3" t="s">
        <v>43</v>
      </c>
      <c r="AP18" s="3" t="s">
        <v>44</v>
      </c>
      <c r="AQ18" s="3" t="s">
        <v>45</v>
      </c>
      <c r="AR18" s="3" t="s">
        <v>46</v>
      </c>
      <c r="AS18" s="3" t="s">
        <v>42</v>
      </c>
      <c r="AT18" s="3" t="s">
        <v>43</v>
      </c>
      <c r="AU18" s="3" t="s">
        <v>44</v>
      </c>
      <c r="AV18" s="3" t="s">
        <v>45</v>
      </c>
      <c r="AW18" s="3" t="s">
        <v>46</v>
      </c>
      <c r="AX18" s="3" t="s">
        <v>42</v>
      </c>
      <c r="AY18" s="3" t="s">
        <v>43</v>
      </c>
      <c r="AZ18" s="3" t="s">
        <v>44</v>
      </c>
      <c r="BA18" s="3" t="s">
        <v>45</v>
      </c>
      <c r="BB18" s="3" t="s">
        <v>46</v>
      </c>
      <c r="BC18" s="3" t="s">
        <v>42</v>
      </c>
      <c r="BD18" s="3" t="s">
        <v>43</v>
      </c>
      <c r="BE18" s="3" t="s">
        <v>44</v>
      </c>
      <c r="BF18" s="3" t="s">
        <v>45</v>
      </c>
      <c r="BG18" s="3" t="s">
        <v>47</v>
      </c>
      <c r="BH18" s="3" t="s">
        <v>42</v>
      </c>
      <c r="BI18" s="3" t="s">
        <v>43</v>
      </c>
      <c r="BJ18" s="3" t="s">
        <v>44</v>
      </c>
      <c r="BK18" s="3" t="s">
        <v>45</v>
      </c>
      <c r="BL18" s="3" t="s">
        <v>46</v>
      </c>
      <c r="BM18" s="3" t="s">
        <v>42</v>
      </c>
      <c r="BN18" s="3" t="s">
        <v>43</v>
      </c>
      <c r="BO18" s="3" t="s">
        <v>44</v>
      </c>
      <c r="BP18" s="3" t="s">
        <v>45</v>
      </c>
      <c r="BQ18" s="3" t="s">
        <v>46</v>
      </c>
      <c r="BR18" s="3" t="s">
        <v>42</v>
      </c>
      <c r="BS18" s="3" t="s">
        <v>43</v>
      </c>
      <c r="BT18" s="3" t="s">
        <v>44</v>
      </c>
      <c r="BU18" s="3" t="s">
        <v>45</v>
      </c>
      <c r="BV18" s="3" t="s">
        <v>46</v>
      </c>
      <c r="BW18" s="2"/>
    </row>
    <row r="19" spans="1:78" x14ac:dyDescent="0.2">
      <c r="A19" s="4">
        <v>1</v>
      </c>
      <c r="B19" s="4">
        <v>2</v>
      </c>
      <c r="C19" s="3">
        <v>3</v>
      </c>
      <c r="D19" s="4">
        <v>4</v>
      </c>
      <c r="E19" s="4">
        <v>5</v>
      </c>
      <c r="F19" s="4">
        <v>6</v>
      </c>
      <c r="G19" s="4">
        <v>7</v>
      </c>
      <c r="H19" s="4">
        <v>8</v>
      </c>
      <c r="I19" s="4">
        <v>9</v>
      </c>
      <c r="J19" s="4">
        <v>10</v>
      </c>
      <c r="K19" s="4">
        <v>11</v>
      </c>
      <c r="L19" s="4">
        <v>12</v>
      </c>
      <c r="M19" s="4">
        <v>13</v>
      </c>
      <c r="N19" s="4">
        <v>14</v>
      </c>
      <c r="O19" s="4">
        <v>15</v>
      </c>
      <c r="P19" s="27" t="s">
        <v>48</v>
      </c>
      <c r="Q19" s="27" t="s">
        <v>49</v>
      </c>
      <c r="R19" s="27" t="s">
        <v>50</v>
      </c>
      <c r="S19" s="27" t="s">
        <v>51</v>
      </c>
      <c r="T19" s="4">
        <v>17</v>
      </c>
      <c r="U19" s="4">
        <v>18</v>
      </c>
      <c r="V19" s="4">
        <v>19</v>
      </c>
      <c r="W19" s="4">
        <v>20</v>
      </c>
      <c r="X19" s="4">
        <v>21</v>
      </c>
      <c r="Y19" s="4">
        <v>22</v>
      </c>
      <c r="Z19" s="4">
        <v>23</v>
      </c>
      <c r="AA19" s="4">
        <v>24</v>
      </c>
      <c r="AB19" s="4">
        <v>25</v>
      </c>
      <c r="AC19" s="4">
        <v>26</v>
      </c>
      <c r="AD19" s="4">
        <v>27</v>
      </c>
      <c r="AE19" s="4">
        <v>28</v>
      </c>
      <c r="AF19" s="4">
        <v>29</v>
      </c>
      <c r="AG19" s="4">
        <v>30</v>
      </c>
      <c r="AH19" s="4">
        <v>31</v>
      </c>
      <c r="AI19" s="4" t="s">
        <v>52</v>
      </c>
      <c r="AJ19" s="4" t="s">
        <v>53</v>
      </c>
      <c r="AK19" s="4" t="s">
        <v>54</v>
      </c>
      <c r="AL19" s="4" t="s">
        <v>55</v>
      </c>
      <c r="AM19" s="4" t="s">
        <v>56</v>
      </c>
      <c r="AN19" s="4" t="s">
        <v>57</v>
      </c>
      <c r="AO19" s="4" t="s">
        <v>58</v>
      </c>
      <c r="AP19" s="4" t="s">
        <v>59</v>
      </c>
      <c r="AQ19" s="4" t="s">
        <v>60</v>
      </c>
      <c r="AR19" s="4" t="s">
        <v>61</v>
      </c>
      <c r="AS19" s="4" t="s">
        <v>62</v>
      </c>
      <c r="AT19" s="4" t="s">
        <v>63</v>
      </c>
      <c r="AU19" s="4" t="s">
        <v>64</v>
      </c>
      <c r="AV19" s="4" t="s">
        <v>65</v>
      </c>
      <c r="AW19" s="4" t="s">
        <v>66</v>
      </c>
      <c r="AX19" s="4" t="s">
        <v>67</v>
      </c>
      <c r="AY19" s="4" t="s">
        <v>68</v>
      </c>
      <c r="AZ19" s="4" t="s">
        <v>69</v>
      </c>
      <c r="BA19" s="4" t="s">
        <v>70</v>
      </c>
      <c r="BB19" s="4" t="s">
        <v>71</v>
      </c>
      <c r="BC19" s="4" t="s">
        <v>72</v>
      </c>
      <c r="BD19" s="4" t="s">
        <v>73</v>
      </c>
      <c r="BE19" s="4" t="s">
        <v>74</v>
      </c>
      <c r="BF19" s="4" t="s">
        <v>75</v>
      </c>
      <c r="BG19" s="4" t="s">
        <v>76</v>
      </c>
      <c r="BH19" s="4" t="s">
        <v>77</v>
      </c>
      <c r="BI19" s="4" t="s">
        <v>78</v>
      </c>
      <c r="BJ19" s="4" t="s">
        <v>79</v>
      </c>
      <c r="BK19" s="4" t="s">
        <v>80</v>
      </c>
      <c r="BL19" s="4" t="s">
        <v>81</v>
      </c>
      <c r="BM19" s="4">
        <v>33</v>
      </c>
      <c r="BN19" s="4">
        <v>34</v>
      </c>
      <c r="BO19" s="4">
        <v>35</v>
      </c>
      <c r="BP19" s="4">
        <v>36</v>
      </c>
      <c r="BQ19" s="4">
        <v>37</v>
      </c>
      <c r="BR19" s="4">
        <v>38</v>
      </c>
      <c r="BS19" s="4">
        <v>39</v>
      </c>
      <c r="BT19" s="4">
        <v>40</v>
      </c>
      <c r="BU19" s="4">
        <v>41</v>
      </c>
      <c r="BV19" s="4">
        <v>42</v>
      </c>
      <c r="BW19" s="4">
        <v>43</v>
      </c>
    </row>
    <row r="20" spans="1:78" s="31" customFormat="1" ht="55.5" customHeight="1" x14ac:dyDescent="0.2">
      <c r="A20" s="28">
        <v>0</v>
      </c>
      <c r="B20" s="29" t="s">
        <v>82</v>
      </c>
      <c r="C20" s="30" t="s">
        <v>83</v>
      </c>
      <c r="D20" s="28" t="s">
        <v>83</v>
      </c>
      <c r="E20" s="28">
        <v>2017</v>
      </c>
      <c r="F20" s="28">
        <v>2019</v>
      </c>
      <c r="G20" s="28">
        <f>F20</f>
        <v>2019</v>
      </c>
      <c r="H20" s="28" t="s">
        <v>83</v>
      </c>
      <c r="I20" s="28" t="s">
        <v>83</v>
      </c>
      <c r="J20" s="28" t="s">
        <v>83</v>
      </c>
      <c r="K20" s="28" t="s">
        <v>83</v>
      </c>
      <c r="L20" s="28" t="s">
        <v>83</v>
      </c>
      <c r="M20" s="28" t="s">
        <v>83</v>
      </c>
      <c r="N20" s="28">
        <f>N22</f>
        <v>2.2389999999999999</v>
      </c>
      <c r="O20" s="6">
        <v>0</v>
      </c>
      <c r="P20" s="4" t="s">
        <v>83</v>
      </c>
      <c r="Q20" s="4" t="s">
        <v>83</v>
      </c>
      <c r="R20" s="4" t="s">
        <v>83</v>
      </c>
      <c r="S20" s="4" t="s">
        <v>83</v>
      </c>
      <c r="T20" s="5">
        <f t="shared" ref="T20:BG20" si="0">T21+T31</f>
        <v>596.91747822759999</v>
      </c>
      <c r="U20" s="5">
        <f t="shared" si="0"/>
        <v>842.53279042239978</v>
      </c>
      <c r="V20" s="5">
        <f t="shared" si="0"/>
        <v>0</v>
      </c>
      <c r="W20" s="5">
        <f>W21+W31</f>
        <v>406.91747803000004</v>
      </c>
      <c r="X20" s="5">
        <f>X21+X31</f>
        <v>655.10986152999988</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190.00000019760003</v>
      </c>
      <c r="AJ20" s="5">
        <f t="shared" si="0"/>
        <v>0</v>
      </c>
      <c r="AK20" s="5">
        <f t="shared" si="0"/>
        <v>0</v>
      </c>
      <c r="AL20" s="5">
        <f t="shared" si="0"/>
        <v>190.00000019760003</v>
      </c>
      <c r="AM20" s="5">
        <f t="shared" si="0"/>
        <v>0</v>
      </c>
      <c r="AN20" s="5">
        <f t="shared" si="0"/>
        <v>187.42292889240002</v>
      </c>
      <c r="AO20" s="5">
        <f t="shared" si="0"/>
        <v>0</v>
      </c>
      <c r="AP20" s="5">
        <f t="shared" si="0"/>
        <v>0</v>
      </c>
      <c r="AQ20" s="5">
        <f t="shared" si="0"/>
        <v>187.42292889240002</v>
      </c>
      <c r="AR20" s="5">
        <f t="shared" si="0"/>
        <v>0</v>
      </c>
      <c r="AS20" s="5">
        <f t="shared" si="0"/>
        <v>197.26359524000003</v>
      </c>
      <c r="AT20" s="5">
        <f t="shared" si="0"/>
        <v>0</v>
      </c>
      <c r="AU20" s="5">
        <f t="shared" si="0"/>
        <v>0</v>
      </c>
      <c r="AV20" s="5">
        <f t="shared" si="0"/>
        <v>197.26359524000003</v>
      </c>
      <c r="AW20" s="5">
        <f t="shared" si="0"/>
        <v>0</v>
      </c>
      <c r="AX20" s="5">
        <f t="shared" si="0"/>
        <v>205.55359568000003</v>
      </c>
      <c r="AY20" s="5">
        <f t="shared" si="0"/>
        <v>0</v>
      </c>
      <c r="AZ20" s="5">
        <f t="shared" si="0"/>
        <v>0</v>
      </c>
      <c r="BA20" s="5">
        <f t="shared" si="0"/>
        <v>206.18359568000002</v>
      </c>
      <c r="BB20" s="5">
        <f t="shared" si="0"/>
        <v>0</v>
      </c>
      <c r="BC20" s="5">
        <f t="shared" si="0"/>
        <v>209.65388279000001</v>
      </c>
      <c r="BD20" s="5" t="e">
        <f t="shared" si="0"/>
        <v>#VALUE!</v>
      </c>
      <c r="BE20" s="5" t="e">
        <f t="shared" si="0"/>
        <v>#VALUE!</v>
      </c>
      <c r="BF20" s="5" t="e">
        <f t="shared" si="0"/>
        <v>#VALUE!</v>
      </c>
      <c r="BG20" s="5" t="e">
        <f t="shared" si="0"/>
        <v>#VALUE!</v>
      </c>
      <c r="BH20" s="5">
        <f>BH21+BH31</f>
        <v>368.35953885000004</v>
      </c>
      <c r="BI20" s="5">
        <f t="shared" ref="BI20:BV20" si="1">BI21+BI31</f>
        <v>0</v>
      </c>
      <c r="BJ20" s="5">
        <f t="shared" si="1"/>
        <v>0</v>
      </c>
      <c r="BK20" s="5">
        <f t="shared" si="1"/>
        <v>368.35953885000004</v>
      </c>
      <c r="BL20" s="5">
        <f t="shared" si="1"/>
        <v>0</v>
      </c>
      <c r="BM20" s="5">
        <f t="shared" si="1"/>
        <v>596.91747822759999</v>
      </c>
      <c r="BN20" s="5">
        <f t="shared" si="1"/>
        <v>0</v>
      </c>
      <c r="BO20" s="5">
        <f t="shared" si="1"/>
        <v>0</v>
      </c>
      <c r="BP20" s="5">
        <f t="shared" si="1"/>
        <v>596.91747822759999</v>
      </c>
      <c r="BQ20" s="5">
        <f t="shared" si="1"/>
        <v>0</v>
      </c>
      <c r="BR20" s="5">
        <f>BR21+BR31</f>
        <v>761.33606342239977</v>
      </c>
      <c r="BS20" s="5">
        <f t="shared" si="1"/>
        <v>0</v>
      </c>
      <c r="BT20" s="5">
        <f t="shared" si="1"/>
        <v>0</v>
      </c>
      <c r="BU20" s="5">
        <f>BU21+BU31</f>
        <v>761.33606342239977</v>
      </c>
      <c r="BV20" s="5">
        <f t="shared" si="1"/>
        <v>0</v>
      </c>
      <c r="BW20" s="5"/>
      <c r="BY20" s="32"/>
      <c r="BZ20" s="32"/>
    </row>
    <row r="21" spans="1:78" ht="25.5" x14ac:dyDescent="0.2">
      <c r="A21" s="4" t="s">
        <v>84</v>
      </c>
      <c r="B21" s="33" t="s">
        <v>85</v>
      </c>
      <c r="C21" s="3" t="s">
        <v>83</v>
      </c>
      <c r="D21" s="4" t="s">
        <v>83</v>
      </c>
      <c r="E21" s="4" t="s">
        <v>83</v>
      </c>
      <c r="F21" s="4" t="s">
        <v>83</v>
      </c>
      <c r="G21" s="4" t="s">
        <v>83</v>
      </c>
      <c r="H21" s="4" t="s">
        <v>83</v>
      </c>
      <c r="I21" s="4" t="s">
        <v>83</v>
      </c>
      <c r="J21" s="4" t="s">
        <v>83</v>
      </c>
      <c r="K21" s="6">
        <f>K22</f>
        <v>0</v>
      </c>
      <c r="L21" s="4">
        <f t="shared" ref="L21:O25" si="2">L22</f>
        <v>2.2389999999999999</v>
      </c>
      <c r="M21" s="34">
        <f t="shared" si="2"/>
        <v>43132</v>
      </c>
      <c r="N21" s="4">
        <f t="shared" si="2"/>
        <v>2.2389999999999999</v>
      </c>
      <c r="O21" s="6">
        <f t="shared" si="2"/>
        <v>0</v>
      </c>
      <c r="P21" s="4" t="s">
        <v>83</v>
      </c>
      <c r="Q21" s="4" t="s">
        <v>83</v>
      </c>
      <c r="R21" s="4" t="s">
        <v>83</v>
      </c>
      <c r="S21" s="4" t="s">
        <v>83</v>
      </c>
      <c r="T21" s="6">
        <f t="shared" ref="T21:U24" si="3">T22</f>
        <v>0</v>
      </c>
      <c r="U21" s="6">
        <f t="shared" si="3"/>
        <v>2.8626550599999998</v>
      </c>
      <c r="V21" s="6">
        <v>0</v>
      </c>
      <c r="W21" s="6">
        <f>W26</f>
        <v>0</v>
      </c>
      <c r="X21" s="6">
        <f>X26</f>
        <v>2.8626550599999998</v>
      </c>
      <c r="Y21" s="6">
        <v>0</v>
      </c>
      <c r="Z21" s="6">
        <v>0</v>
      </c>
      <c r="AA21" s="6">
        <v>0</v>
      </c>
      <c r="AB21" s="6">
        <v>0</v>
      </c>
      <c r="AC21" s="6">
        <v>0</v>
      </c>
      <c r="AD21" s="6">
        <v>0</v>
      </c>
      <c r="AE21" s="6">
        <v>0</v>
      </c>
      <c r="AF21" s="6">
        <v>0</v>
      </c>
      <c r="AG21" s="6">
        <v>0</v>
      </c>
      <c r="AH21" s="6">
        <v>0</v>
      </c>
      <c r="AI21" s="6">
        <v>0</v>
      </c>
      <c r="AJ21" s="6">
        <v>0</v>
      </c>
      <c r="AK21" s="6">
        <v>0</v>
      </c>
      <c r="AL21" s="6">
        <v>0</v>
      </c>
      <c r="AM21" s="6">
        <v>0</v>
      </c>
      <c r="AN21" s="6">
        <v>0</v>
      </c>
      <c r="AO21" s="6">
        <v>0</v>
      </c>
      <c r="AP21" s="6">
        <v>0</v>
      </c>
      <c r="AQ21" s="6">
        <v>0</v>
      </c>
      <c r="AR21" s="6">
        <v>0</v>
      </c>
      <c r="AS21" s="6">
        <v>0</v>
      </c>
      <c r="AT21" s="6">
        <v>0</v>
      </c>
      <c r="AU21" s="6">
        <v>0</v>
      </c>
      <c r="AV21" s="6">
        <v>0</v>
      </c>
      <c r="AW21" s="6">
        <v>0</v>
      </c>
      <c r="AX21" s="6">
        <v>0</v>
      </c>
      <c r="AY21" s="6">
        <v>0</v>
      </c>
      <c r="AZ21" s="6">
        <v>0</v>
      </c>
      <c r="BA21" s="6">
        <v>0</v>
      </c>
      <c r="BB21" s="6">
        <v>0</v>
      </c>
      <c r="BC21" s="6">
        <v>0</v>
      </c>
      <c r="BD21" s="6" t="s">
        <v>83</v>
      </c>
      <c r="BE21" s="6" t="s">
        <v>83</v>
      </c>
      <c r="BF21" s="6" t="s">
        <v>83</v>
      </c>
      <c r="BG21" s="6" t="s">
        <v>83</v>
      </c>
      <c r="BH21" s="6">
        <f t="shared" ref="BH21:BL25" si="4">BH22</f>
        <v>2.8626550599999998</v>
      </c>
      <c r="BI21" s="6">
        <f t="shared" si="4"/>
        <v>0</v>
      </c>
      <c r="BJ21" s="6">
        <f t="shared" si="4"/>
        <v>0</v>
      </c>
      <c r="BK21" s="6">
        <f t="shared" si="4"/>
        <v>2.8626550599999998</v>
      </c>
      <c r="BL21" s="6">
        <f t="shared" si="4"/>
        <v>0</v>
      </c>
      <c r="BM21" s="6">
        <v>0</v>
      </c>
      <c r="BN21" s="6">
        <v>0</v>
      </c>
      <c r="BO21" s="6">
        <v>0</v>
      </c>
      <c r="BP21" s="6">
        <v>0</v>
      </c>
      <c r="BQ21" s="6">
        <v>0</v>
      </c>
      <c r="BR21" s="6">
        <f t="shared" ref="BR21:BV25" si="5">BR22</f>
        <v>2.8626550599999998</v>
      </c>
      <c r="BS21" s="6">
        <f t="shared" si="5"/>
        <v>0</v>
      </c>
      <c r="BT21" s="6">
        <f t="shared" si="5"/>
        <v>0</v>
      </c>
      <c r="BU21" s="6">
        <f t="shared" si="5"/>
        <v>2.8626550599999998</v>
      </c>
      <c r="BV21" s="6">
        <f t="shared" si="5"/>
        <v>0</v>
      </c>
      <c r="BW21" s="6"/>
      <c r="BY21" s="35"/>
      <c r="BZ21" s="35"/>
    </row>
    <row r="22" spans="1:78" hidden="1" outlineLevel="1" x14ac:dyDescent="0.2">
      <c r="A22" s="4" t="s">
        <v>86</v>
      </c>
      <c r="B22" s="33" t="s">
        <v>87</v>
      </c>
      <c r="C22" s="3" t="s">
        <v>83</v>
      </c>
      <c r="D22" s="4" t="s">
        <v>83</v>
      </c>
      <c r="E22" s="4"/>
      <c r="F22" s="4"/>
      <c r="G22" s="4"/>
      <c r="H22" s="4"/>
      <c r="I22" s="4"/>
      <c r="J22" s="4"/>
      <c r="K22" s="6">
        <f>K23</f>
        <v>0</v>
      </c>
      <c r="L22" s="4">
        <f t="shared" si="2"/>
        <v>2.2389999999999999</v>
      </c>
      <c r="M22" s="34">
        <f t="shared" si="2"/>
        <v>43132</v>
      </c>
      <c r="N22" s="4">
        <f t="shared" si="2"/>
        <v>2.2389999999999999</v>
      </c>
      <c r="O22" s="6">
        <f t="shared" si="2"/>
        <v>0</v>
      </c>
      <c r="P22" s="4"/>
      <c r="Q22" s="4"/>
      <c r="R22" s="4"/>
      <c r="S22" s="4"/>
      <c r="T22" s="6">
        <f t="shared" si="3"/>
        <v>0</v>
      </c>
      <c r="U22" s="6">
        <f t="shared" si="3"/>
        <v>2.8626550599999998</v>
      </c>
      <c r="V22" s="6"/>
      <c r="W22" s="6"/>
      <c r="X22" s="6"/>
      <c r="Y22" s="6"/>
      <c r="Z22" s="6"/>
      <c r="AA22" s="6"/>
      <c r="AB22" s="6"/>
      <c r="AC22" s="6"/>
      <c r="AD22" s="6"/>
      <c r="AE22" s="6"/>
      <c r="AF22" s="6"/>
      <c r="AG22" s="6"/>
      <c r="AH22" s="6"/>
      <c r="AI22" s="6" t="s">
        <v>83</v>
      </c>
      <c r="AJ22" s="6" t="s">
        <v>83</v>
      </c>
      <c r="AK22" s="6">
        <v>0</v>
      </c>
      <c r="AL22" s="6" t="s">
        <v>83</v>
      </c>
      <c r="AM22" s="6">
        <f>SUM(AM36:AM52)</f>
        <v>0</v>
      </c>
      <c r="AN22" s="6" t="s">
        <v>83</v>
      </c>
      <c r="AO22" s="6" t="s">
        <v>83</v>
      </c>
      <c r="AP22" s="6" t="s">
        <v>83</v>
      </c>
      <c r="AQ22" s="6" t="s">
        <v>83</v>
      </c>
      <c r="AR22" s="6">
        <f>SUM(AR28:AR45)</f>
        <v>0</v>
      </c>
      <c r="AS22" s="6" t="s">
        <v>83</v>
      </c>
      <c r="AT22" s="6" t="s">
        <v>83</v>
      </c>
      <c r="AU22" s="6" t="s">
        <v>83</v>
      </c>
      <c r="AV22" s="6" t="s">
        <v>83</v>
      </c>
      <c r="AW22" s="6" t="s">
        <v>83</v>
      </c>
      <c r="AX22" s="6">
        <v>0</v>
      </c>
      <c r="AY22" s="6"/>
      <c r="AZ22" s="6"/>
      <c r="BA22" s="6"/>
      <c r="BB22" s="6"/>
      <c r="BC22" s="6" t="s">
        <v>83</v>
      </c>
      <c r="BD22" s="6" t="s">
        <v>83</v>
      </c>
      <c r="BE22" s="6" t="s">
        <v>83</v>
      </c>
      <c r="BF22" s="6" t="s">
        <v>83</v>
      </c>
      <c r="BG22" s="6" t="s">
        <v>83</v>
      </c>
      <c r="BH22" s="6">
        <f t="shared" si="4"/>
        <v>2.8626550599999998</v>
      </c>
      <c r="BI22" s="6">
        <f t="shared" si="4"/>
        <v>0</v>
      </c>
      <c r="BJ22" s="6">
        <f t="shared" si="4"/>
        <v>0</v>
      </c>
      <c r="BK22" s="6">
        <f t="shared" si="4"/>
        <v>2.8626550599999998</v>
      </c>
      <c r="BL22" s="6">
        <f t="shared" si="4"/>
        <v>0</v>
      </c>
      <c r="BM22" s="6">
        <v>0</v>
      </c>
      <c r="BN22" s="6">
        <v>0</v>
      </c>
      <c r="BO22" s="6">
        <v>0</v>
      </c>
      <c r="BP22" s="6">
        <v>0</v>
      </c>
      <c r="BQ22" s="6">
        <v>0</v>
      </c>
      <c r="BR22" s="6">
        <f t="shared" si="5"/>
        <v>2.8626550599999998</v>
      </c>
      <c r="BS22" s="6">
        <f t="shared" si="5"/>
        <v>0</v>
      </c>
      <c r="BT22" s="6">
        <f t="shared" si="5"/>
        <v>0</v>
      </c>
      <c r="BU22" s="6">
        <f t="shared" si="5"/>
        <v>2.8626550599999998</v>
      </c>
      <c r="BV22" s="6">
        <f t="shared" si="5"/>
        <v>0</v>
      </c>
      <c r="BW22" s="6"/>
    </row>
    <row r="23" spans="1:78" ht="38.25" hidden="1" outlineLevel="1" x14ac:dyDescent="0.2">
      <c r="A23" s="4" t="s">
        <v>88</v>
      </c>
      <c r="B23" s="33" t="s">
        <v>89</v>
      </c>
      <c r="C23" s="3" t="s">
        <v>83</v>
      </c>
      <c r="D23" s="4" t="s">
        <v>83</v>
      </c>
      <c r="E23" s="4">
        <v>2019</v>
      </c>
      <c r="F23" s="4"/>
      <c r="G23" s="4">
        <v>2019</v>
      </c>
      <c r="H23" s="4"/>
      <c r="I23" s="4"/>
      <c r="J23" s="4"/>
      <c r="K23" s="6">
        <f>K24</f>
        <v>0</v>
      </c>
      <c r="L23" s="4">
        <f t="shared" si="2"/>
        <v>2.2389999999999999</v>
      </c>
      <c r="M23" s="34">
        <f t="shared" si="2"/>
        <v>43132</v>
      </c>
      <c r="N23" s="4">
        <f t="shared" si="2"/>
        <v>2.2389999999999999</v>
      </c>
      <c r="O23" s="6">
        <f t="shared" si="2"/>
        <v>0</v>
      </c>
      <c r="P23" s="8" t="s">
        <v>90</v>
      </c>
      <c r="Q23" s="8" t="s">
        <v>90</v>
      </c>
      <c r="R23" s="8" t="s">
        <v>90</v>
      </c>
      <c r="S23" s="8" t="s">
        <v>90</v>
      </c>
      <c r="T23" s="6">
        <f t="shared" si="3"/>
        <v>0</v>
      </c>
      <c r="U23" s="6">
        <f t="shared" si="3"/>
        <v>2.8626550599999998</v>
      </c>
      <c r="V23" s="6"/>
      <c r="W23" s="6"/>
      <c r="X23" s="6"/>
      <c r="Y23" s="6">
        <f t="shared" ref="Y23:AH25" si="6">SUM(Y26:Y43)</f>
        <v>0</v>
      </c>
      <c r="Z23" s="6">
        <f t="shared" si="6"/>
        <v>0</v>
      </c>
      <c r="AA23" s="6">
        <f t="shared" si="6"/>
        <v>0</v>
      </c>
      <c r="AB23" s="6">
        <f t="shared" si="6"/>
        <v>0</v>
      </c>
      <c r="AC23" s="6">
        <f t="shared" si="6"/>
        <v>0</v>
      </c>
      <c r="AD23" s="6">
        <f t="shared" si="6"/>
        <v>0</v>
      </c>
      <c r="AE23" s="6">
        <f t="shared" si="6"/>
        <v>0</v>
      </c>
      <c r="AF23" s="6">
        <f t="shared" si="6"/>
        <v>0</v>
      </c>
      <c r="AG23" s="6">
        <f t="shared" si="6"/>
        <v>0</v>
      </c>
      <c r="AH23" s="6">
        <f t="shared" si="6"/>
        <v>0</v>
      </c>
      <c r="AI23" s="6" t="s">
        <v>83</v>
      </c>
      <c r="AJ23" s="6" t="s">
        <v>83</v>
      </c>
      <c r="AK23" s="5">
        <v>0</v>
      </c>
      <c r="AL23" s="6" t="s">
        <v>83</v>
      </c>
      <c r="AM23" s="6">
        <f>SUM(AM37:AM53)</f>
        <v>0</v>
      </c>
      <c r="AN23" s="6" t="s">
        <v>83</v>
      </c>
      <c r="AO23" s="6" t="s">
        <v>83</v>
      </c>
      <c r="AP23" s="6" t="s">
        <v>83</v>
      </c>
      <c r="AQ23" s="6" t="s">
        <v>83</v>
      </c>
      <c r="AR23" s="6">
        <f>SUM(AR29:AR48)</f>
        <v>0</v>
      </c>
      <c r="AS23" s="6" t="s">
        <v>83</v>
      </c>
      <c r="AT23" s="6" t="s">
        <v>83</v>
      </c>
      <c r="AU23" s="6" t="s">
        <v>83</v>
      </c>
      <c r="AV23" s="6" t="s">
        <v>83</v>
      </c>
      <c r="AW23" s="6" t="s">
        <v>83</v>
      </c>
      <c r="AX23" s="6">
        <v>0</v>
      </c>
      <c r="AY23" s="6"/>
      <c r="AZ23" s="6"/>
      <c r="BA23" s="6"/>
      <c r="BB23" s="6"/>
      <c r="BC23" s="6" t="s">
        <v>83</v>
      </c>
      <c r="BD23" s="6" t="s">
        <v>83</v>
      </c>
      <c r="BE23" s="6" t="s">
        <v>83</v>
      </c>
      <c r="BF23" s="6" t="s">
        <v>83</v>
      </c>
      <c r="BG23" s="6" t="s">
        <v>83</v>
      </c>
      <c r="BH23" s="6">
        <f t="shared" si="4"/>
        <v>2.8626550599999998</v>
      </c>
      <c r="BI23" s="6">
        <f t="shared" si="4"/>
        <v>0</v>
      </c>
      <c r="BJ23" s="6">
        <f t="shared" si="4"/>
        <v>0</v>
      </c>
      <c r="BK23" s="6">
        <f t="shared" si="4"/>
        <v>2.8626550599999998</v>
      </c>
      <c r="BL23" s="6">
        <f t="shared" si="4"/>
        <v>0</v>
      </c>
      <c r="BM23" s="6">
        <v>0</v>
      </c>
      <c r="BN23" s="6">
        <v>0</v>
      </c>
      <c r="BO23" s="6">
        <v>0</v>
      </c>
      <c r="BP23" s="6">
        <v>0</v>
      </c>
      <c r="BQ23" s="6">
        <v>0</v>
      </c>
      <c r="BR23" s="6">
        <f t="shared" si="5"/>
        <v>2.8626550599999998</v>
      </c>
      <c r="BS23" s="6">
        <f t="shared" si="5"/>
        <v>0</v>
      </c>
      <c r="BT23" s="6">
        <f t="shared" si="5"/>
        <v>0</v>
      </c>
      <c r="BU23" s="6">
        <f t="shared" si="5"/>
        <v>2.8626550599999998</v>
      </c>
      <c r="BV23" s="6">
        <f t="shared" si="5"/>
        <v>0</v>
      </c>
      <c r="BW23" s="6"/>
    </row>
    <row r="24" spans="1:78" ht="51" hidden="1" outlineLevel="1" x14ac:dyDescent="0.2">
      <c r="A24" s="4" t="s">
        <v>91</v>
      </c>
      <c r="B24" s="33" t="s">
        <v>92</v>
      </c>
      <c r="C24" s="3" t="s">
        <v>83</v>
      </c>
      <c r="D24" s="4" t="s">
        <v>83</v>
      </c>
      <c r="E24" s="4">
        <v>2019</v>
      </c>
      <c r="F24" s="4"/>
      <c r="G24" s="4">
        <v>2019</v>
      </c>
      <c r="H24" s="4"/>
      <c r="I24" s="4"/>
      <c r="J24" s="4"/>
      <c r="K24" s="6">
        <f>K25</f>
        <v>0</v>
      </c>
      <c r="L24" s="4">
        <f t="shared" si="2"/>
        <v>2.2389999999999999</v>
      </c>
      <c r="M24" s="34">
        <f t="shared" si="2"/>
        <v>43132</v>
      </c>
      <c r="N24" s="4">
        <f t="shared" si="2"/>
        <v>2.2389999999999999</v>
      </c>
      <c r="O24" s="6">
        <f t="shared" si="2"/>
        <v>0</v>
      </c>
      <c r="P24" s="8" t="s">
        <v>90</v>
      </c>
      <c r="Q24" s="8" t="s">
        <v>90</v>
      </c>
      <c r="R24" s="8" t="s">
        <v>90</v>
      </c>
      <c r="S24" s="8" t="s">
        <v>90</v>
      </c>
      <c r="T24" s="6">
        <f t="shared" si="3"/>
        <v>0</v>
      </c>
      <c r="U24" s="6">
        <f t="shared" si="3"/>
        <v>2.8626550599999998</v>
      </c>
      <c r="V24" s="6"/>
      <c r="W24" s="6"/>
      <c r="X24" s="6"/>
      <c r="Y24" s="6">
        <f t="shared" si="6"/>
        <v>0</v>
      </c>
      <c r="Z24" s="6">
        <f t="shared" si="6"/>
        <v>0</v>
      </c>
      <c r="AA24" s="6">
        <f t="shared" si="6"/>
        <v>0</v>
      </c>
      <c r="AB24" s="6">
        <f t="shared" si="6"/>
        <v>0</v>
      </c>
      <c r="AC24" s="6">
        <f t="shared" si="6"/>
        <v>0</v>
      </c>
      <c r="AD24" s="6">
        <f t="shared" si="6"/>
        <v>0</v>
      </c>
      <c r="AE24" s="6">
        <f t="shared" si="6"/>
        <v>0</v>
      </c>
      <c r="AF24" s="6">
        <f t="shared" si="6"/>
        <v>0</v>
      </c>
      <c r="AG24" s="6">
        <f t="shared" si="6"/>
        <v>0</v>
      </c>
      <c r="AH24" s="6">
        <f t="shared" si="6"/>
        <v>0</v>
      </c>
      <c r="AI24" s="6" t="s">
        <v>83</v>
      </c>
      <c r="AJ24" s="6" t="s">
        <v>83</v>
      </c>
      <c r="AK24" s="6">
        <v>0</v>
      </c>
      <c r="AL24" s="6" t="s">
        <v>83</v>
      </c>
      <c r="AM24" s="6">
        <f>SUM(AM38:AM54)</f>
        <v>0</v>
      </c>
      <c r="AN24" s="6" t="s">
        <v>83</v>
      </c>
      <c r="AO24" s="6" t="s">
        <v>83</v>
      </c>
      <c r="AP24" s="6" t="s">
        <v>83</v>
      </c>
      <c r="AQ24" s="6" t="s">
        <v>83</v>
      </c>
      <c r="AR24" s="6">
        <f>SUM(AR30:AR49)</f>
        <v>0</v>
      </c>
      <c r="AS24" s="6" t="s">
        <v>83</v>
      </c>
      <c r="AT24" s="6" t="s">
        <v>83</v>
      </c>
      <c r="AU24" s="6" t="s">
        <v>83</v>
      </c>
      <c r="AV24" s="6" t="s">
        <v>83</v>
      </c>
      <c r="AW24" s="6" t="s">
        <v>83</v>
      </c>
      <c r="AX24" s="6">
        <v>0</v>
      </c>
      <c r="AY24" s="6"/>
      <c r="AZ24" s="6"/>
      <c r="BA24" s="6"/>
      <c r="BB24" s="6"/>
      <c r="BC24" s="6" t="s">
        <v>83</v>
      </c>
      <c r="BD24" s="6" t="s">
        <v>83</v>
      </c>
      <c r="BE24" s="6" t="s">
        <v>83</v>
      </c>
      <c r="BF24" s="6" t="s">
        <v>83</v>
      </c>
      <c r="BG24" s="6" t="s">
        <v>83</v>
      </c>
      <c r="BH24" s="6">
        <f t="shared" si="4"/>
        <v>2.8626550599999998</v>
      </c>
      <c r="BI24" s="6">
        <f t="shared" si="4"/>
        <v>0</v>
      </c>
      <c r="BJ24" s="6">
        <f t="shared" si="4"/>
        <v>0</v>
      </c>
      <c r="BK24" s="6">
        <f t="shared" si="4"/>
        <v>2.8626550599999998</v>
      </c>
      <c r="BL24" s="6">
        <f t="shared" si="4"/>
        <v>0</v>
      </c>
      <c r="BM24" s="6">
        <v>0</v>
      </c>
      <c r="BN24" s="6">
        <v>0</v>
      </c>
      <c r="BO24" s="6">
        <v>0</v>
      </c>
      <c r="BP24" s="6">
        <v>0</v>
      </c>
      <c r="BQ24" s="6">
        <v>0</v>
      </c>
      <c r="BR24" s="6">
        <f t="shared" si="5"/>
        <v>2.8626550599999998</v>
      </c>
      <c r="BS24" s="6">
        <f t="shared" si="5"/>
        <v>0</v>
      </c>
      <c r="BT24" s="6">
        <f t="shared" si="5"/>
        <v>0</v>
      </c>
      <c r="BU24" s="6">
        <f t="shared" si="5"/>
        <v>2.8626550599999998</v>
      </c>
      <c r="BV24" s="6">
        <f t="shared" si="5"/>
        <v>0</v>
      </c>
      <c r="BW24" s="6"/>
    </row>
    <row r="25" spans="1:78" ht="76.5" hidden="1" outlineLevel="1" x14ac:dyDescent="0.2">
      <c r="A25" s="4" t="s">
        <v>93</v>
      </c>
      <c r="B25" s="33" t="s">
        <v>94</v>
      </c>
      <c r="C25" s="3" t="s">
        <v>83</v>
      </c>
      <c r="D25" s="4" t="s">
        <v>83</v>
      </c>
      <c r="E25" s="4">
        <v>2019</v>
      </c>
      <c r="F25" s="4"/>
      <c r="G25" s="4">
        <v>2019</v>
      </c>
      <c r="H25" s="4"/>
      <c r="I25" s="4"/>
      <c r="J25" s="4"/>
      <c r="K25" s="6">
        <f>K26</f>
        <v>0</v>
      </c>
      <c r="L25" s="4">
        <f t="shared" si="2"/>
        <v>2.2389999999999999</v>
      </c>
      <c r="M25" s="34">
        <f t="shared" si="2"/>
        <v>43132</v>
      </c>
      <c r="N25" s="4">
        <f t="shared" si="2"/>
        <v>2.2389999999999999</v>
      </c>
      <c r="O25" s="6">
        <f t="shared" si="2"/>
        <v>0</v>
      </c>
      <c r="P25" s="8" t="s">
        <v>90</v>
      </c>
      <c r="Q25" s="8" t="s">
        <v>90</v>
      </c>
      <c r="R25" s="8" t="s">
        <v>90</v>
      </c>
      <c r="S25" s="8" t="s">
        <v>90</v>
      </c>
      <c r="T25" s="6">
        <f>T26</f>
        <v>0</v>
      </c>
      <c r="U25" s="6">
        <f>U26</f>
        <v>2.8626550599999998</v>
      </c>
      <c r="V25" s="6"/>
      <c r="W25" s="6"/>
      <c r="X25" s="6"/>
      <c r="Y25" s="6">
        <f t="shared" si="6"/>
        <v>0</v>
      </c>
      <c r="Z25" s="6">
        <f t="shared" si="6"/>
        <v>0</v>
      </c>
      <c r="AA25" s="6">
        <f t="shared" si="6"/>
        <v>0</v>
      </c>
      <c r="AB25" s="6">
        <f t="shared" si="6"/>
        <v>0</v>
      </c>
      <c r="AC25" s="6">
        <f t="shared" si="6"/>
        <v>0</v>
      </c>
      <c r="AD25" s="6">
        <f t="shared" si="6"/>
        <v>0</v>
      </c>
      <c r="AE25" s="6">
        <f t="shared" si="6"/>
        <v>0</v>
      </c>
      <c r="AF25" s="6">
        <f t="shared" si="6"/>
        <v>0</v>
      </c>
      <c r="AG25" s="6">
        <f t="shared" si="6"/>
        <v>0</v>
      </c>
      <c r="AH25" s="6">
        <f t="shared" si="6"/>
        <v>0</v>
      </c>
      <c r="AI25" s="6" t="s">
        <v>83</v>
      </c>
      <c r="AJ25" s="6" t="s">
        <v>83</v>
      </c>
      <c r="AK25" s="6">
        <v>0</v>
      </c>
      <c r="AL25" s="6" t="s">
        <v>83</v>
      </c>
      <c r="AM25" s="6">
        <f>SUM(AM40:AM55)</f>
        <v>0</v>
      </c>
      <c r="AN25" s="6" t="s">
        <v>83</v>
      </c>
      <c r="AO25" s="6" t="s">
        <v>83</v>
      </c>
      <c r="AP25" s="6" t="s">
        <v>83</v>
      </c>
      <c r="AQ25" s="6" t="s">
        <v>83</v>
      </c>
      <c r="AR25" s="6">
        <f>SUM(AR31:AR49)</f>
        <v>0</v>
      </c>
      <c r="AS25" s="6" t="s">
        <v>83</v>
      </c>
      <c r="AT25" s="6" t="s">
        <v>83</v>
      </c>
      <c r="AU25" s="6" t="s">
        <v>83</v>
      </c>
      <c r="AV25" s="6" t="s">
        <v>83</v>
      </c>
      <c r="AW25" s="6" t="s">
        <v>83</v>
      </c>
      <c r="AX25" s="6">
        <v>0</v>
      </c>
      <c r="AY25" s="6"/>
      <c r="AZ25" s="6"/>
      <c r="BA25" s="6"/>
      <c r="BB25" s="6"/>
      <c r="BC25" s="6" t="s">
        <v>83</v>
      </c>
      <c r="BD25" s="6" t="s">
        <v>83</v>
      </c>
      <c r="BE25" s="6" t="s">
        <v>83</v>
      </c>
      <c r="BF25" s="6" t="s">
        <v>83</v>
      </c>
      <c r="BG25" s="6" t="s">
        <v>83</v>
      </c>
      <c r="BH25" s="6">
        <f>BH26</f>
        <v>2.8626550599999998</v>
      </c>
      <c r="BI25" s="6">
        <f t="shared" si="4"/>
        <v>0</v>
      </c>
      <c r="BJ25" s="6">
        <f t="shared" si="4"/>
        <v>0</v>
      </c>
      <c r="BK25" s="6">
        <f t="shared" si="4"/>
        <v>2.8626550599999998</v>
      </c>
      <c r="BL25" s="6">
        <f t="shared" si="4"/>
        <v>0</v>
      </c>
      <c r="BM25" s="6">
        <v>0</v>
      </c>
      <c r="BN25" s="6">
        <v>0</v>
      </c>
      <c r="BO25" s="6">
        <v>0</v>
      </c>
      <c r="BP25" s="6">
        <v>0</v>
      </c>
      <c r="BQ25" s="6">
        <v>0</v>
      </c>
      <c r="BR25" s="6">
        <f>BR26</f>
        <v>2.8626550599999998</v>
      </c>
      <c r="BS25" s="6">
        <f t="shared" si="5"/>
        <v>0</v>
      </c>
      <c r="BT25" s="6">
        <f t="shared" si="5"/>
        <v>0</v>
      </c>
      <c r="BU25" s="6">
        <f t="shared" si="5"/>
        <v>2.8626550599999998</v>
      </c>
      <c r="BV25" s="6">
        <f t="shared" si="5"/>
        <v>0</v>
      </c>
      <c r="BW25" s="6"/>
    </row>
    <row r="26" spans="1:78" ht="191.25" collapsed="1" x14ac:dyDescent="0.2">
      <c r="A26" s="4" t="s">
        <v>93</v>
      </c>
      <c r="B26" s="33" t="s">
        <v>95</v>
      </c>
      <c r="C26" s="3" t="s">
        <v>96</v>
      </c>
      <c r="D26" s="4" t="s">
        <v>97</v>
      </c>
      <c r="E26" s="4">
        <v>2019</v>
      </c>
      <c r="F26" s="4"/>
      <c r="G26" s="4">
        <v>2019</v>
      </c>
      <c r="H26" s="4"/>
      <c r="I26" s="4"/>
      <c r="J26" s="4"/>
      <c r="K26" s="4"/>
      <c r="L26" s="4">
        <v>2.2389999999999999</v>
      </c>
      <c r="M26" s="34">
        <v>43132</v>
      </c>
      <c r="N26" s="4">
        <f>L26</f>
        <v>2.2389999999999999</v>
      </c>
      <c r="O26" s="6">
        <v>0</v>
      </c>
      <c r="P26" s="8" t="s">
        <v>90</v>
      </c>
      <c r="Q26" s="8" t="s">
        <v>90</v>
      </c>
      <c r="R26" s="8" t="s">
        <v>90</v>
      </c>
      <c r="S26" s="8" t="s">
        <v>90</v>
      </c>
      <c r="T26" s="6">
        <v>0</v>
      </c>
      <c r="U26" s="6">
        <f>AN26+AX26+BH26</f>
        <v>2.8626550599999998</v>
      </c>
      <c r="V26" s="6">
        <v>0</v>
      </c>
      <c r="W26" s="6">
        <v>0</v>
      </c>
      <c r="X26" s="6">
        <f>BR26-AN26</f>
        <v>2.8626550599999998</v>
      </c>
      <c r="Y26" s="6">
        <f t="shared" ref="Y26:AH27" si="7">SUM(Y29:Y48)</f>
        <v>0</v>
      </c>
      <c r="Z26" s="6">
        <f t="shared" si="7"/>
        <v>0</v>
      </c>
      <c r="AA26" s="6">
        <f t="shared" si="7"/>
        <v>0</v>
      </c>
      <c r="AB26" s="6">
        <f t="shared" si="7"/>
        <v>0</v>
      </c>
      <c r="AC26" s="6">
        <f t="shared" si="7"/>
        <v>0</v>
      </c>
      <c r="AD26" s="6">
        <f t="shared" si="7"/>
        <v>0</v>
      </c>
      <c r="AE26" s="6">
        <f t="shared" si="7"/>
        <v>0</v>
      </c>
      <c r="AF26" s="6">
        <f t="shared" si="7"/>
        <v>0</v>
      </c>
      <c r="AG26" s="6">
        <f t="shared" si="7"/>
        <v>0</v>
      </c>
      <c r="AH26" s="6">
        <f t="shared" si="7"/>
        <v>0</v>
      </c>
      <c r="AI26" s="6" t="s">
        <v>83</v>
      </c>
      <c r="AJ26" s="6" t="s">
        <v>83</v>
      </c>
      <c r="AK26" s="5">
        <v>0</v>
      </c>
      <c r="AL26" s="6" t="s">
        <v>83</v>
      </c>
      <c r="AM26" s="6">
        <v>0</v>
      </c>
      <c r="AN26" s="6">
        <v>0</v>
      </c>
      <c r="AO26" s="6" t="s">
        <v>83</v>
      </c>
      <c r="AP26" s="6" t="s">
        <v>83</v>
      </c>
      <c r="AQ26" s="6" t="s">
        <v>83</v>
      </c>
      <c r="AR26" s="6">
        <f>SUM(AR32:AR50)</f>
        <v>0</v>
      </c>
      <c r="AS26" s="6" t="s">
        <v>83</v>
      </c>
      <c r="AT26" s="6" t="s">
        <v>83</v>
      </c>
      <c r="AU26" s="6" t="s">
        <v>83</v>
      </c>
      <c r="AV26" s="6" t="s">
        <v>83</v>
      </c>
      <c r="AW26" s="6" t="s">
        <v>83</v>
      </c>
      <c r="AX26" s="6">
        <v>0</v>
      </c>
      <c r="AY26" s="6"/>
      <c r="AZ26" s="6"/>
      <c r="BA26" s="6"/>
      <c r="BB26" s="6"/>
      <c r="BC26" s="6" t="s">
        <v>83</v>
      </c>
      <c r="BD26" s="6" t="s">
        <v>83</v>
      </c>
      <c r="BE26" s="6" t="s">
        <v>83</v>
      </c>
      <c r="BF26" s="6" t="s">
        <v>83</v>
      </c>
      <c r="BG26" s="6" t="s">
        <v>83</v>
      </c>
      <c r="BH26" s="6">
        <f>BI26+BJ26+BK26+BL26</f>
        <v>2.8626550599999998</v>
      </c>
      <c r="BI26" s="6">
        <v>0</v>
      </c>
      <c r="BJ26" s="6">
        <v>0</v>
      </c>
      <c r="BK26" s="6">
        <v>2.8626550599999998</v>
      </c>
      <c r="BL26" s="6">
        <v>0</v>
      </c>
      <c r="BM26" s="6">
        <v>0</v>
      </c>
      <c r="BN26" s="6">
        <v>0</v>
      </c>
      <c r="BO26" s="6">
        <v>0</v>
      </c>
      <c r="BP26" s="6">
        <v>0</v>
      </c>
      <c r="BQ26" s="6">
        <v>0</v>
      </c>
      <c r="BR26" s="6">
        <f>AN26+AX26+BH26</f>
        <v>2.8626550599999998</v>
      </c>
      <c r="BS26" s="6">
        <v>0</v>
      </c>
      <c r="BT26" s="6">
        <v>0</v>
      </c>
      <c r="BU26" s="6">
        <f>BR26</f>
        <v>2.8626550599999998</v>
      </c>
      <c r="BV26" s="6">
        <v>0</v>
      </c>
      <c r="BW26" s="36" t="s">
        <v>98</v>
      </c>
    </row>
    <row r="27" spans="1:78" ht="38.25" hidden="1" outlineLevel="1" x14ac:dyDescent="0.2">
      <c r="A27" s="4" t="s">
        <v>99</v>
      </c>
      <c r="B27" s="33" t="s">
        <v>100</v>
      </c>
      <c r="C27" s="3" t="s">
        <v>83</v>
      </c>
      <c r="D27" s="4" t="s">
        <v>83</v>
      </c>
      <c r="E27" s="4" t="s">
        <v>83</v>
      </c>
      <c r="F27" s="4" t="s">
        <v>83</v>
      </c>
      <c r="G27" s="4" t="s">
        <v>83</v>
      </c>
      <c r="H27" s="4" t="s">
        <v>83</v>
      </c>
      <c r="I27" s="4" t="s">
        <v>83</v>
      </c>
      <c r="J27" s="4" t="s">
        <v>83</v>
      </c>
      <c r="K27" s="4" t="s">
        <v>83</v>
      </c>
      <c r="L27" s="4" t="s">
        <v>83</v>
      </c>
      <c r="M27" s="4" t="s">
        <v>83</v>
      </c>
      <c r="N27" s="4" t="s">
        <v>83</v>
      </c>
      <c r="O27" s="4" t="s">
        <v>83</v>
      </c>
      <c r="P27" s="4" t="s">
        <v>83</v>
      </c>
      <c r="Q27" s="4" t="s">
        <v>83</v>
      </c>
      <c r="R27" s="4" t="s">
        <v>83</v>
      </c>
      <c r="S27" s="4" t="s">
        <v>83</v>
      </c>
      <c r="T27" s="6" t="s">
        <v>83</v>
      </c>
      <c r="U27" s="6" t="s">
        <v>83</v>
      </c>
      <c r="V27" s="6" t="s">
        <v>83</v>
      </c>
      <c r="W27" s="6" t="s">
        <v>83</v>
      </c>
      <c r="X27" s="6" t="s">
        <v>83</v>
      </c>
      <c r="Y27" s="6">
        <f t="shared" si="7"/>
        <v>0</v>
      </c>
      <c r="Z27" s="6">
        <f t="shared" si="7"/>
        <v>0</v>
      </c>
      <c r="AA27" s="6">
        <f t="shared" si="7"/>
        <v>0</v>
      </c>
      <c r="AB27" s="6">
        <f t="shared" si="7"/>
        <v>0</v>
      </c>
      <c r="AC27" s="6">
        <f t="shared" si="7"/>
        <v>0</v>
      </c>
      <c r="AD27" s="6">
        <f t="shared" si="7"/>
        <v>0</v>
      </c>
      <c r="AE27" s="6">
        <f t="shared" si="7"/>
        <v>0</v>
      </c>
      <c r="AF27" s="6">
        <f t="shared" si="7"/>
        <v>0</v>
      </c>
      <c r="AG27" s="6">
        <f t="shared" si="7"/>
        <v>0</v>
      </c>
      <c r="AH27" s="6">
        <f t="shared" si="7"/>
        <v>0</v>
      </c>
      <c r="AI27" s="6" t="s">
        <v>83</v>
      </c>
      <c r="AJ27" s="6" t="s">
        <v>83</v>
      </c>
      <c r="AK27" s="6">
        <v>0</v>
      </c>
      <c r="AL27" s="6" t="s">
        <v>83</v>
      </c>
      <c r="AM27" s="6">
        <f>SUM(AM36:AM52)</f>
        <v>0</v>
      </c>
      <c r="AN27" s="6" t="s">
        <v>83</v>
      </c>
      <c r="AO27" s="6" t="s">
        <v>83</v>
      </c>
      <c r="AP27" s="6" t="s">
        <v>83</v>
      </c>
      <c r="AQ27" s="6" t="s">
        <v>83</v>
      </c>
      <c r="AR27" s="6">
        <f>SUM(AR28:AR45)</f>
        <v>0</v>
      </c>
      <c r="AS27" s="6" t="s">
        <v>83</v>
      </c>
      <c r="AT27" s="6" t="s">
        <v>83</v>
      </c>
      <c r="AU27" s="6" t="s">
        <v>83</v>
      </c>
      <c r="AV27" s="6" t="s">
        <v>83</v>
      </c>
      <c r="AW27" s="6" t="s">
        <v>83</v>
      </c>
      <c r="AX27" s="6" t="s">
        <v>83</v>
      </c>
      <c r="AY27" s="6" t="s">
        <v>83</v>
      </c>
      <c r="AZ27" s="6" t="s">
        <v>83</v>
      </c>
      <c r="BA27" s="6" t="s">
        <v>83</v>
      </c>
      <c r="BB27" s="6" t="s">
        <v>83</v>
      </c>
      <c r="BC27" s="6" t="s">
        <v>83</v>
      </c>
      <c r="BD27" s="6" t="s">
        <v>83</v>
      </c>
      <c r="BE27" s="6" t="s">
        <v>83</v>
      </c>
      <c r="BF27" s="6" t="s">
        <v>83</v>
      </c>
      <c r="BG27" s="6" t="s">
        <v>83</v>
      </c>
      <c r="BH27" s="6" t="s">
        <v>83</v>
      </c>
      <c r="BI27" s="6" t="s">
        <v>83</v>
      </c>
      <c r="BJ27" s="6" t="s">
        <v>83</v>
      </c>
      <c r="BK27" s="6" t="s">
        <v>83</v>
      </c>
      <c r="BL27" s="6" t="s">
        <v>83</v>
      </c>
      <c r="BM27" s="6" t="s">
        <v>83</v>
      </c>
      <c r="BN27" s="6" t="s">
        <v>83</v>
      </c>
      <c r="BO27" s="6" t="s">
        <v>83</v>
      </c>
      <c r="BP27" s="6" t="s">
        <v>83</v>
      </c>
      <c r="BQ27" s="6" t="s">
        <v>83</v>
      </c>
      <c r="BR27" s="6" t="s">
        <v>83</v>
      </c>
      <c r="BS27" s="6" t="s">
        <v>83</v>
      </c>
      <c r="BT27" s="6" t="s">
        <v>83</v>
      </c>
      <c r="BU27" s="6" t="s">
        <v>83</v>
      </c>
      <c r="BV27" s="6" t="s">
        <v>83</v>
      </c>
      <c r="BW27" s="6" t="s">
        <v>83</v>
      </c>
    </row>
    <row r="28" spans="1:78" ht="76.5" hidden="1" outlineLevel="1" x14ac:dyDescent="0.2">
      <c r="A28" s="4" t="s">
        <v>101</v>
      </c>
      <c r="B28" s="33" t="s">
        <v>102</v>
      </c>
      <c r="C28" s="3" t="s">
        <v>83</v>
      </c>
      <c r="D28" s="4" t="s">
        <v>83</v>
      </c>
      <c r="E28" s="4" t="s">
        <v>83</v>
      </c>
      <c r="F28" s="4" t="s">
        <v>83</v>
      </c>
      <c r="G28" s="4" t="s">
        <v>83</v>
      </c>
      <c r="H28" s="4" t="s">
        <v>83</v>
      </c>
      <c r="I28" s="4" t="s">
        <v>83</v>
      </c>
      <c r="J28" s="4" t="s">
        <v>83</v>
      </c>
      <c r="K28" s="4" t="s">
        <v>83</v>
      </c>
      <c r="L28" s="4" t="s">
        <v>83</v>
      </c>
      <c r="M28" s="4" t="s">
        <v>83</v>
      </c>
      <c r="N28" s="4" t="s">
        <v>83</v>
      </c>
      <c r="O28" s="4" t="s">
        <v>83</v>
      </c>
      <c r="P28" s="4" t="s">
        <v>83</v>
      </c>
      <c r="Q28" s="4" t="s">
        <v>83</v>
      </c>
      <c r="R28" s="4" t="s">
        <v>83</v>
      </c>
      <c r="S28" s="4" t="s">
        <v>83</v>
      </c>
      <c r="T28" s="6" t="s">
        <v>83</v>
      </c>
      <c r="U28" s="6" t="s">
        <v>83</v>
      </c>
      <c r="V28" s="6" t="s">
        <v>83</v>
      </c>
      <c r="W28" s="6" t="s">
        <v>83</v>
      </c>
      <c r="X28" s="6" t="s">
        <v>83</v>
      </c>
      <c r="Y28" s="6">
        <f t="shared" ref="Y28:AH29" si="8">SUM(Y31:Y49)</f>
        <v>0</v>
      </c>
      <c r="Z28" s="6">
        <f t="shared" si="8"/>
        <v>0</v>
      </c>
      <c r="AA28" s="6">
        <f t="shared" si="8"/>
        <v>0</v>
      </c>
      <c r="AB28" s="6">
        <f t="shared" si="8"/>
        <v>0</v>
      </c>
      <c r="AC28" s="6">
        <f t="shared" si="8"/>
        <v>0</v>
      </c>
      <c r="AD28" s="6">
        <f t="shared" si="8"/>
        <v>0</v>
      </c>
      <c r="AE28" s="6">
        <f t="shared" si="8"/>
        <v>0</v>
      </c>
      <c r="AF28" s="6">
        <f t="shared" si="8"/>
        <v>0</v>
      </c>
      <c r="AG28" s="6">
        <f t="shared" si="8"/>
        <v>0</v>
      </c>
      <c r="AH28" s="6">
        <f t="shared" si="8"/>
        <v>0</v>
      </c>
      <c r="AI28" s="6" t="s">
        <v>83</v>
      </c>
      <c r="AJ28" s="6" t="s">
        <v>83</v>
      </c>
      <c r="AK28" s="6">
        <v>0</v>
      </c>
      <c r="AL28" s="6" t="s">
        <v>83</v>
      </c>
      <c r="AM28" s="6">
        <f>SUM(AM37:AM53)</f>
        <v>0</v>
      </c>
      <c r="AN28" s="6" t="s">
        <v>83</v>
      </c>
      <c r="AO28" s="6" t="s">
        <v>83</v>
      </c>
      <c r="AP28" s="6" t="s">
        <v>83</v>
      </c>
      <c r="AQ28" s="6" t="s">
        <v>83</v>
      </c>
      <c r="AR28" s="6">
        <f>SUM(AR29:AR48)</f>
        <v>0</v>
      </c>
      <c r="AS28" s="6" t="s">
        <v>83</v>
      </c>
      <c r="AT28" s="6" t="s">
        <v>83</v>
      </c>
      <c r="AU28" s="6" t="s">
        <v>83</v>
      </c>
      <c r="AV28" s="6" t="s">
        <v>83</v>
      </c>
      <c r="AW28" s="6" t="s">
        <v>83</v>
      </c>
      <c r="AX28" s="6" t="s">
        <v>83</v>
      </c>
      <c r="AY28" s="6" t="s">
        <v>83</v>
      </c>
      <c r="AZ28" s="6" t="s">
        <v>83</v>
      </c>
      <c r="BA28" s="6" t="s">
        <v>83</v>
      </c>
      <c r="BB28" s="6" t="s">
        <v>83</v>
      </c>
      <c r="BC28" s="6" t="s">
        <v>83</v>
      </c>
      <c r="BD28" s="6" t="s">
        <v>83</v>
      </c>
      <c r="BE28" s="6" t="s">
        <v>83</v>
      </c>
      <c r="BF28" s="6" t="s">
        <v>83</v>
      </c>
      <c r="BG28" s="6" t="s">
        <v>83</v>
      </c>
      <c r="BH28" s="6" t="s">
        <v>83</v>
      </c>
      <c r="BI28" s="6" t="s">
        <v>83</v>
      </c>
      <c r="BJ28" s="6" t="s">
        <v>83</v>
      </c>
      <c r="BK28" s="6" t="s">
        <v>83</v>
      </c>
      <c r="BL28" s="6" t="s">
        <v>83</v>
      </c>
      <c r="BM28" s="6" t="s">
        <v>83</v>
      </c>
      <c r="BN28" s="6" t="s">
        <v>83</v>
      </c>
      <c r="BO28" s="6" t="s">
        <v>83</v>
      </c>
      <c r="BP28" s="6" t="s">
        <v>83</v>
      </c>
      <c r="BQ28" s="6" t="s">
        <v>83</v>
      </c>
      <c r="BR28" s="6" t="s">
        <v>83</v>
      </c>
      <c r="BS28" s="6" t="s">
        <v>83</v>
      </c>
      <c r="BT28" s="6" t="s">
        <v>83</v>
      </c>
      <c r="BU28" s="6" t="s">
        <v>83</v>
      </c>
      <c r="BV28" s="6" t="s">
        <v>83</v>
      </c>
      <c r="BW28" s="6" t="s">
        <v>83</v>
      </c>
    </row>
    <row r="29" spans="1:78" ht="51" hidden="1" outlineLevel="1" x14ac:dyDescent="0.2">
      <c r="A29" s="4" t="s">
        <v>103</v>
      </c>
      <c r="B29" s="33" t="s">
        <v>104</v>
      </c>
      <c r="C29" s="3" t="s">
        <v>83</v>
      </c>
      <c r="D29" s="4" t="s">
        <v>83</v>
      </c>
      <c r="E29" s="4" t="s">
        <v>83</v>
      </c>
      <c r="F29" s="4" t="s">
        <v>83</v>
      </c>
      <c r="G29" s="4" t="s">
        <v>83</v>
      </c>
      <c r="H29" s="4" t="s">
        <v>83</v>
      </c>
      <c r="I29" s="4" t="s">
        <v>83</v>
      </c>
      <c r="J29" s="4" t="s">
        <v>83</v>
      </c>
      <c r="K29" s="4" t="s">
        <v>83</v>
      </c>
      <c r="L29" s="4" t="s">
        <v>83</v>
      </c>
      <c r="M29" s="4" t="s">
        <v>83</v>
      </c>
      <c r="N29" s="4" t="s">
        <v>83</v>
      </c>
      <c r="O29" s="4" t="s">
        <v>83</v>
      </c>
      <c r="P29" s="4" t="s">
        <v>83</v>
      </c>
      <c r="Q29" s="4" t="s">
        <v>83</v>
      </c>
      <c r="R29" s="4" t="s">
        <v>83</v>
      </c>
      <c r="S29" s="4" t="s">
        <v>83</v>
      </c>
      <c r="T29" s="6" t="s">
        <v>83</v>
      </c>
      <c r="U29" s="6" t="s">
        <v>83</v>
      </c>
      <c r="V29" s="6" t="s">
        <v>83</v>
      </c>
      <c r="W29" s="6" t="s">
        <v>83</v>
      </c>
      <c r="X29" s="6" t="s">
        <v>83</v>
      </c>
      <c r="Y29" s="6">
        <f t="shared" si="8"/>
        <v>0</v>
      </c>
      <c r="Z29" s="6">
        <f t="shared" si="8"/>
        <v>0</v>
      </c>
      <c r="AA29" s="6">
        <f t="shared" si="8"/>
        <v>0</v>
      </c>
      <c r="AB29" s="6">
        <f t="shared" si="8"/>
        <v>0</v>
      </c>
      <c r="AC29" s="6">
        <f t="shared" si="8"/>
        <v>0</v>
      </c>
      <c r="AD29" s="6">
        <f t="shared" si="8"/>
        <v>0</v>
      </c>
      <c r="AE29" s="6">
        <f t="shared" si="8"/>
        <v>0</v>
      </c>
      <c r="AF29" s="6">
        <f t="shared" si="8"/>
        <v>0</v>
      </c>
      <c r="AG29" s="6">
        <f t="shared" si="8"/>
        <v>0</v>
      </c>
      <c r="AH29" s="6">
        <f t="shared" si="8"/>
        <v>0</v>
      </c>
      <c r="AI29" s="6" t="s">
        <v>83</v>
      </c>
      <c r="AJ29" s="6" t="s">
        <v>83</v>
      </c>
      <c r="AK29" s="5">
        <v>0</v>
      </c>
      <c r="AL29" s="6" t="s">
        <v>83</v>
      </c>
      <c r="AM29" s="6">
        <f>SUM(AM38:AM54)</f>
        <v>0</v>
      </c>
      <c r="AN29" s="6" t="s">
        <v>83</v>
      </c>
      <c r="AO29" s="6" t="s">
        <v>83</v>
      </c>
      <c r="AP29" s="6" t="s">
        <v>83</v>
      </c>
      <c r="AQ29" s="6" t="s">
        <v>83</v>
      </c>
      <c r="AR29" s="6">
        <f>SUM(AR30:AR49)</f>
        <v>0</v>
      </c>
      <c r="AS29" s="6" t="s">
        <v>83</v>
      </c>
      <c r="AT29" s="6" t="s">
        <v>83</v>
      </c>
      <c r="AU29" s="6" t="s">
        <v>83</v>
      </c>
      <c r="AV29" s="6" t="s">
        <v>83</v>
      </c>
      <c r="AW29" s="6" t="s">
        <v>83</v>
      </c>
      <c r="AX29" s="6" t="s">
        <v>83</v>
      </c>
      <c r="AY29" s="6" t="s">
        <v>83</v>
      </c>
      <c r="AZ29" s="6" t="s">
        <v>83</v>
      </c>
      <c r="BA29" s="6" t="s">
        <v>83</v>
      </c>
      <c r="BB29" s="6" t="s">
        <v>83</v>
      </c>
      <c r="BC29" s="6" t="s">
        <v>83</v>
      </c>
      <c r="BD29" s="6" t="s">
        <v>83</v>
      </c>
      <c r="BE29" s="6" t="s">
        <v>83</v>
      </c>
      <c r="BF29" s="6" t="s">
        <v>83</v>
      </c>
      <c r="BG29" s="6" t="s">
        <v>83</v>
      </c>
      <c r="BH29" s="6" t="s">
        <v>83</v>
      </c>
      <c r="BI29" s="6" t="s">
        <v>83</v>
      </c>
      <c r="BJ29" s="6" t="s">
        <v>83</v>
      </c>
      <c r="BK29" s="6" t="s">
        <v>83</v>
      </c>
      <c r="BL29" s="6" t="s">
        <v>83</v>
      </c>
      <c r="BM29" s="6" t="s">
        <v>83</v>
      </c>
      <c r="BN29" s="6" t="s">
        <v>83</v>
      </c>
      <c r="BO29" s="6" t="s">
        <v>83</v>
      </c>
      <c r="BP29" s="6" t="s">
        <v>83</v>
      </c>
      <c r="BQ29" s="6" t="s">
        <v>83</v>
      </c>
      <c r="BR29" s="6" t="s">
        <v>83</v>
      </c>
      <c r="BS29" s="6" t="s">
        <v>83</v>
      </c>
      <c r="BT29" s="6" t="s">
        <v>83</v>
      </c>
      <c r="BU29" s="6" t="s">
        <v>83</v>
      </c>
      <c r="BV29" s="6" t="s">
        <v>83</v>
      </c>
      <c r="BW29" s="6" t="s">
        <v>83</v>
      </c>
    </row>
    <row r="30" spans="1:78" ht="63.75" hidden="1" outlineLevel="1" x14ac:dyDescent="0.2">
      <c r="A30" s="4" t="s">
        <v>105</v>
      </c>
      <c r="B30" s="33" t="s">
        <v>106</v>
      </c>
      <c r="C30" s="3" t="s">
        <v>83</v>
      </c>
      <c r="D30" s="4" t="s">
        <v>83</v>
      </c>
      <c r="E30" s="4" t="s">
        <v>83</v>
      </c>
      <c r="F30" s="4" t="s">
        <v>83</v>
      </c>
      <c r="G30" s="4" t="s">
        <v>83</v>
      </c>
      <c r="H30" s="4" t="s">
        <v>83</v>
      </c>
      <c r="I30" s="4" t="s">
        <v>83</v>
      </c>
      <c r="J30" s="4" t="s">
        <v>83</v>
      </c>
      <c r="K30" s="4" t="s">
        <v>83</v>
      </c>
      <c r="L30" s="4" t="s">
        <v>83</v>
      </c>
      <c r="M30" s="4" t="s">
        <v>83</v>
      </c>
      <c r="N30" s="4" t="s">
        <v>83</v>
      </c>
      <c r="O30" s="4" t="s">
        <v>83</v>
      </c>
      <c r="P30" s="4" t="s">
        <v>83</v>
      </c>
      <c r="Q30" s="4" t="s">
        <v>83</v>
      </c>
      <c r="R30" s="4" t="s">
        <v>83</v>
      </c>
      <c r="S30" s="4" t="s">
        <v>83</v>
      </c>
      <c r="T30" s="6" t="s">
        <v>83</v>
      </c>
      <c r="U30" s="6" t="s">
        <v>83</v>
      </c>
      <c r="V30" s="6" t="s">
        <v>83</v>
      </c>
      <c r="W30" s="6" t="s">
        <v>83</v>
      </c>
      <c r="X30" s="6" t="s">
        <v>83</v>
      </c>
      <c r="Y30" s="6">
        <f t="shared" ref="Y30:AH30" si="9">SUM(Y33:Y50)</f>
        <v>0</v>
      </c>
      <c r="Z30" s="6">
        <f t="shared" si="9"/>
        <v>0</v>
      </c>
      <c r="AA30" s="6">
        <f t="shared" si="9"/>
        <v>0</v>
      </c>
      <c r="AB30" s="6">
        <f t="shared" si="9"/>
        <v>0</v>
      </c>
      <c r="AC30" s="6">
        <f t="shared" si="9"/>
        <v>0</v>
      </c>
      <c r="AD30" s="6">
        <f t="shared" si="9"/>
        <v>0</v>
      </c>
      <c r="AE30" s="6">
        <f t="shared" si="9"/>
        <v>0</v>
      </c>
      <c r="AF30" s="6">
        <f t="shared" si="9"/>
        <v>0</v>
      </c>
      <c r="AG30" s="6">
        <f t="shared" si="9"/>
        <v>0</v>
      </c>
      <c r="AH30" s="6">
        <f t="shared" si="9"/>
        <v>0</v>
      </c>
      <c r="AI30" s="6" t="s">
        <v>83</v>
      </c>
      <c r="AJ30" s="6" t="s">
        <v>83</v>
      </c>
      <c r="AK30" s="6">
        <v>0</v>
      </c>
      <c r="AL30" s="6" t="s">
        <v>83</v>
      </c>
      <c r="AM30" s="6">
        <f>SUM(AM40:AM55)</f>
        <v>0</v>
      </c>
      <c r="AN30" s="6" t="s">
        <v>83</v>
      </c>
      <c r="AO30" s="6" t="s">
        <v>83</v>
      </c>
      <c r="AP30" s="6" t="s">
        <v>83</v>
      </c>
      <c r="AQ30" s="6" t="s">
        <v>83</v>
      </c>
      <c r="AR30" s="6">
        <f>SUM(AR31:AR49)</f>
        <v>0</v>
      </c>
      <c r="AS30" s="6" t="s">
        <v>83</v>
      </c>
      <c r="AT30" s="6" t="s">
        <v>83</v>
      </c>
      <c r="AU30" s="6" t="s">
        <v>83</v>
      </c>
      <c r="AV30" s="6" t="s">
        <v>83</v>
      </c>
      <c r="AW30" s="6" t="s">
        <v>83</v>
      </c>
      <c r="AX30" s="6" t="s">
        <v>83</v>
      </c>
      <c r="AY30" s="6" t="s">
        <v>83</v>
      </c>
      <c r="AZ30" s="6" t="s">
        <v>83</v>
      </c>
      <c r="BA30" s="6" t="s">
        <v>83</v>
      </c>
      <c r="BB30" s="6" t="s">
        <v>83</v>
      </c>
      <c r="BC30" s="6" t="s">
        <v>83</v>
      </c>
      <c r="BD30" s="6" t="s">
        <v>83</v>
      </c>
      <c r="BE30" s="6" t="s">
        <v>83</v>
      </c>
      <c r="BF30" s="6" t="s">
        <v>83</v>
      </c>
      <c r="BG30" s="6" t="s">
        <v>83</v>
      </c>
      <c r="BH30" s="6" t="s">
        <v>83</v>
      </c>
      <c r="BI30" s="6" t="s">
        <v>83</v>
      </c>
      <c r="BJ30" s="6" t="s">
        <v>83</v>
      </c>
      <c r="BK30" s="6" t="s">
        <v>83</v>
      </c>
      <c r="BL30" s="6" t="s">
        <v>83</v>
      </c>
      <c r="BM30" s="6" t="s">
        <v>83</v>
      </c>
      <c r="BN30" s="6" t="s">
        <v>83</v>
      </c>
      <c r="BO30" s="6" t="s">
        <v>83</v>
      </c>
      <c r="BP30" s="6" t="s">
        <v>83</v>
      </c>
      <c r="BQ30" s="6" t="s">
        <v>83</v>
      </c>
      <c r="BR30" s="6" t="s">
        <v>83</v>
      </c>
      <c r="BS30" s="6" t="s">
        <v>83</v>
      </c>
      <c r="BT30" s="6" t="s">
        <v>83</v>
      </c>
      <c r="BU30" s="6" t="s">
        <v>83</v>
      </c>
      <c r="BV30" s="6" t="s">
        <v>83</v>
      </c>
      <c r="BW30" s="6" t="s">
        <v>83</v>
      </c>
    </row>
    <row r="31" spans="1:78" ht="25.5" collapsed="1" x14ac:dyDescent="0.2">
      <c r="A31" s="4" t="s">
        <v>107</v>
      </c>
      <c r="B31" s="33" t="s">
        <v>108</v>
      </c>
      <c r="C31" s="3" t="s">
        <v>83</v>
      </c>
      <c r="D31" s="4" t="s">
        <v>83</v>
      </c>
      <c r="E31" s="4">
        <v>2017</v>
      </c>
      <c r="F31" s="4">
        <v>2019</v>
      </c>
      <c r="G31" s="4">
        <f>F31</f>
        <v>2019</v>
      </c>
      <c r="H31" s="4" t="s">
        <v>83</v>
      </c>
      <c r="I31" s="4" t="s">
        <v>83</v>
      </c>
      <c r="J31" s="4" t="s">
        <v>83</v>
      </c>
      <c r="K31" s="4" t="s">
        <v>83</v>
      </c>
      <c r="L31" s="4" t="s">
        <v>83</v>
      </c>
      <c r="M31" s="4" t="s">
        <v>83</v>
      </c>
      <c r="N31" s="4"/>
      <c r="O31" s="4"/>
      <c r="P31" s="27"/>
      <c r="Q31" s="27"/>
      <c r="R31" s="27"/>
      <c r="S31" s="27"/>
      <c r="T31" s="6">
        <f t="shared" ref="T31:BV31" si="10">SUM(T34:T54)</f>
        <v>596.91747822759999</v>
      </c>
      <c r="U31" s="6">
        <f t="shared" si="10"/>
        <v>839.67013536239983</v>
      </c>
      <c r="V31" s="6">
        <f t="shared" si="10"/>
        <v>0</v>
      </c>
      <c r="W31" s="6">
        <f t="shared" si="10"/>
        <v>406.91747803000004</v>
      </c>
      <c r="X31" s="6">
        <f t="shared" si="10"/>
        <v>652.24720646999992</v>
      </c>
      <c r="Y31" s="6">
        <f t="shared" si="10"/>
        <v>0</v>
      </c>
      <c r="Z31" s="6">
        <f t="shared" si="10"/>
        <v>0</v>
      </c>
      <c r="AA31" s="6">
        <f t="shared" si="10"/>
        <v>0</v>
      </c>
      <c r="AB31" s="6">
        <f t="shared" si="10"/>
        <v>0</v>
      </c>
      <c r="AC31" s="6">
        <f t="shared" si="10"/>
        <v>0</v>
      </c>
      <c r="AD31" s="6">
        <f t="shared" si="10"/>
        <v>0</v>
      </c>
      <c r="AE31" s="6">
        <f t="shared" si="10"/>
        <v>0</v>
      </c>
      <c r="AF31" s="6">
        <f t="shared" si="10"/>
        <v>0</v>
      </c>
      <c r="AG31" s="6">
        <f t="shared" si="10"/>
        <v>0</v>
      </c>
      <c r="AH31" s="6">
        <f t="shared" si="10"/>
        <v>0</v>
      </c>
      <c r="AI31" s="6">
        <f t="shared" si="10"/>
        <v>190.00000019760003</v>
      </c>
      <c r="AJ31" s="6">
        <f t="shared" si="10"/>
        <v>0</v>
      </c>
      <c r="AK31" s="6">
        <f t="shared" si="10"/>
        <v>0</v>
      </c>
      <c r="AL31" s="6">
        <f t="shared" si="10"/>
        <v>190.00000019760003</v>
      </c>
      <c r="AM31" s="6">
        <f>SUM(AM34:AM54)</f>
        <v>0</v>
      </c>
      <c r="AN31" s="6">
        <f t="shared" si="10"/>
        <v>187.42292889240002</v>
      </c>
      <c r="AO31" s="6">
        <f t="shared" si="10"/>
        <v>0</v>
      </c>
      <c r="AP31" s="6">
        <f t="shared" si="10"/>
        <v>0</v>
      </c>
      <c r="AQ31" s="6">
        <f t="shared" si="10"/>
        <v>187.42292889240002</v>
      </c>
      <c r="AR31" s="6">
        <f t="shared" si="10"/>
        <v>0</v>
      </c>
      <c r="AS31" s="6">
        <f t="shared" si="10"/>
        <v>197.26359524000003</v>
      </c>
      <c r="AT31" s="6">
        <f t="shared" si="10"/>
        <v>0</v>
      </c>
      <c r="AU31" s="6">
        <f t="shared" si="10"/>
        <v>0</v>
      </c>
      <c r="AV31" s="6">
        <f t="shared" si="10"/>
        <v>197.26359524000003</v>
      </c>
      <c r="AW31" s="6">
        <f t="shared" si="10"/>
        <v>0</v>
      </c>
      <c r="AX31" s="6">
        <f t="shared" si="10"/>
        <v>205.55359568000003</v>
      </c>
      <c r="AY31" s="6">
        <f t="shared" si="10"/>
        <v>0</v>
      </c>
      <c r="AZ31" s="6">
        <f t="shared" si="10"/>
        <v>0</v>
      </c>
      <c r="BA31" s="6">
        <f t="shared" si="10"/>
        <v>206.18359568000002</v>
      </c>
      <c r="BB31" s="6">
        <f t="shared" si="10"/>
        <v>0</v>
      </c>
      <c r="BC31" s="6">
        <f t="shared" si="10"/>
        <v>209.65388279000001</v>
      </c>
      <c r="BD31" s="6">
        <f t="shared" si="10"/>
        <v>0</v>
      </c>
      <c r="BE31" s="6">
        <f t="shared" si="10"/>
        <v>0</v>
      </c>
      <c r="BF31" s="6">
        <f t="shared" si="10"/>
        <v>209.65388279000001</v>
      </c>
      <c r="BG31" s="6">
        <f t="shared" si="10"/>
        <v>0</v>
      </c>
      <c r="BH31" s="6">
        <f>SUM(BH34:BH54)</f>
        <v>365.49688379000003</v>
      </c>
      <c r="BI31" s="6">
        <f t="shared" si="10"/>
        <v>0</v>
      </c>
      <c r="BJ31" s="6">
        <f t="shared" si="10"/>
        <v>0</v>
      </c>
      <c r="BK31" s="6">
        <f t="shared" si="10"/>
        <v>365.49688379000003</v>
      </c>
      <c r="BL31" s="6">
        <f t="shared" si="10"/>
        <v>0</v>
      </c>
      <c r="BM31" s="6">
        <f t="shared" si="10"/>
        <v>596.91747822759999</v>
      </c>
      <c r="BN31" s="6">
        <f t="shared" si="10"/>
        <v>0</v>
      </c>
      <c r="BO31" s="6">
        <f t="shared" si="10"/>
        <v>0</v>
      </c>
      <c r="BP31" s="6">
        <f t="shared" si="10"/>
        <v>596.91747822759999</v>
      </c>
      <c r="BQ31" s="6">
        <f t="shared" si="10"/>
        <v>0</v>
      </c>
      <c r="BR31" s="6">
        <f t="shared" si="10"/>
        <v>758.47340836239982</v>
      </c>
      <c r="BS31" s="6">
        <f t="shared" si="10"/>
        <v>0</v>
      </c>
      <c r="BT31" s="6">
        <f t="shared" si="10"/>
        <v>0</v>
      </c>
      <c r="BU31" s="6">
        <f t="shared" si="10"/>
        <v>758.47340836239982</v>
      </c>
      <c r="BV31" s="6">
        <f t="shared" si="10"/>
        <v>0</v>
      </c>
      <c r="BW31" s="6"/>
    </row>
    <row r="32" spans="1:78" x14ac:dyDescent="0.2">
      <c r="A32" s="4">
        <v>1</v>
      </c>
      <c r="B32" s="33" t="s">
        <v>87</v>
      </c>
      <c r="C32" s="3" t="s">
        <v>83</v>
      </c>
      <c r="D32" s="4" t="s">
        <v>83</v>
      </c>
      <c r="E32" s="4">
        <v>2017</v>
      </c>
      <c r="F32" s="4">
        <v>2019</v>
      </c>
      <c r="G32" s="4">
        <f>F32</f>
        <v>2019</v>
      </c>
      <c r="H32" s="4" t="s">
        <v>83</v>
      </c>
      <c r="I32" s="4" t="s">
        <v>83</v>
      </c>
      <c r="J32" s="4" t="s">
        <v>83</v>
      </c>
      <c r="K32" s="4" t="s">
        <v>83</v>
      </c>
      <c r="L32" s="4" t="s">
        <v>83</v>
      </c>
      <c r="M32" s="4" t="s">
        <v>83</v>
      </c>
      <c r="N32" s="4"/>
      <c r="O32" s="4"/>
      <c r="P32" s="27"/>
      <c r="Q32" s="27"/>
      <c r="R32" s="27"/>
      <c r="S32" s="27"/>
      <c r="T32" s="6">
        <f>T33</f>
        <v>596.91747822759999</v>
      </c>
      <c r="U32" s="6">
        <f t="shared" ref="U32:BV32" si="11">U33</f>
        <v>839.67013536239983</v>
      </c>
      <c r="V32" s="6">
        <f t="shared" si="11"/>
        <v>0</v>
      </c>
      <c r="W32" s="6">
        <f t="shared" si="11"/>
        <v>406.91747803000004</v>
      </c>
      <c r="X32" s="6">
        <f t="shared" si="11"/>
        <v>652.24720646999992</v>
      </c>
      <c r="Y32" s="6">
        <f t="shared" si="11"/>
        <v>0</v>
      </c>
      <c r="Z32" s="6">
        <f t="shared" si="11"/>
        <v>0</v>
      </c>
      <c r="AA32" s="6">
        <f t="shared" si="11"/>
        <v>0</v>
      </c>
      <c r="AB32" s="6">
        <f t="shared" si="11"/>
        <v>0</v>
      </c>
      <c r="AC32" s="6">
        <f t="shared" si="11"/>
        <v>0</v>
      </c>
      <c r="AD32" s="6">
        <f t="shared" si="11"/>
        <v>0</v>
      </c>
      <c r="AE32" s="6">
        <f t="shared" si="11"/>
        <v>0</v>
      </c>
      <c r="AF32" s="6">
        <f t="shared" si="11"/>
        <v>0</v>
      </c>
      <c r="AG32" s="6">
        <f t="shared" si="11"/>
        <v>0</v>
      </c>
      <c r="AH32" s="6">
        <f t="shared" si="11"/>
        <v>0</v>
      </c>
      <c r="AI32" s="6">
        <f t="shared" si="11"/>
        <v>190.00000019760003</v>
      </c>
      <c r="AJ32" s="6">
        <f t="shared" si="11"/>
        <v>0</v>
      </c>
      <c r="AK32" s="6">
        <v>0</v>
      </c>
      <c r="AL32" s="6">
        <f t="shared" si="11"/>
        <v>190.00000019760003</v>
      </c>
      <c r="AM32" s="6">
        <f>AM33</f>
        <v>0</v>
      </c>
      <c r="AN32" s="6">
        <f t="shared" si="11"/>
        <v>187.42292889240002</v>
      </c>
      <c r="AO32" s="6">
        <f t="shared" si="11"/>
        <v>0</v>
      </c>
      <c r="AP32" s="6">
        <f t="shared" si="11"/>
        <v>0</v>
      </c>
      <c r="AQ32" s="6">
        <f t="shared" si="11"/>
        <v>187.42292889240002</v>
      </c>
      <c r="AR32" s="6">
        <f>SUM(AR33:AR50)</f>
        <v>0</v>
      </c>
      <c r="AS32" s="6">
        <f t="shared" si="11"/>
        <v>197.26359524000003</v>
      </c>
      <c r="AT32" s="6">
        <f t="shared" si="11"/>
        <v>0</v>
      </c>
      <c r="AU32" s="6">
        <f t="shared" si="11"/>
        <v>0</v>
      </c>
      <c r="AV32" s="6">
        <f t="shared" si="11"/>
        <v>197.26359524000003</v>
      </c>
      <c r="AW32" s="6">
        <f t="shared" si="11"/>
        <v>0</v>
      </c>
      <c r="AX32" s="6">
        <f t="shared" si="11"/>
        <v>205.55359568000003</v>
      </c>
      <c r="AY32" s="6">
        <f t="shared" si="11"/>
        <v>0</v>
      </c>
      <c r="AZ32" s="6">
        <f t="shared" si="11"/>
        <v>0</v>
      </c>
      <c r="BA32" s="6">
        <f t="shared" si="11"/>
        <v>206.18359568000002</v>
      </c>
      <c r="BB32" s="6">
        <f t="shared" si="11"/>
        <v>0</v>
      </c>
      <c r="BC32" s="6">
        <f t="shared" si="11"/>
        <v>209.65388279000001</v>
      </c>
      <c r="BD32" s="6">
        <f t="shared" si="11"/>
        <v>0</v>
      </c>
      <c r="BE32" s="6">
        <f t="shared" si="11"/>
        <v>0</v>
      </c>
      <c r="BF32" s="6">
        <f t="shared" si="11"/>
        <v>209.65388279000001</v>
      </c>
      <c r="BG32" s="6">
        <f t="shared" si="11"/>
        <v>0</v>
      </c>
      <c r="BH32" s="6">
        <f>BH33</f>
        <v>365.49688379000003</v>
      </c>
      <c r="BI32" s="6">
        <f t="shared" si="11"/>
        <v>0</v>
      </c>
      <c r="BJ32" s="6">
        <f t="shared" si="11"/>
        <v>0</v>
      </c>
      <c r="BK32" s="6">
        <f t="shared" si="11"/>
        <v>365.49688379000003</v>
      </c>
      <c r="BL32" s="6">
        <f t="shared" si="11"/>
        <v>0</v>
      </c>
      <c r="BM32" s="6">
        <f t="shared" si="11"/>
        <v>596.91747822759999</v>
      </c>
      <c r="BN32" s="6">
        <f t="shared" si="11"/>
        <v>0</v>
      </c>
      <c r="BO32" s="6">
        <f t="shared" si="11"/>
        <v>0</v>
      </c>
      <c r="BP32" s="6">
        <f t="shared" si="11"/>
        <v>596.91747822759999</v>
      </c>
      <c r="BQ32" s="6">
        <f t="shared" si="11"/>
        <v>0</v>
      </c>
      <c r="BR32" s="6">
        <f t="shared" si="11"/>
        <v>758.47340836239982</v>
      </c>
      <c r="BS32" s="6">
        <f t="shared" si="11"/>
        <v>0</v>
      </c>
      <c r="BT32" s="6">
        <f t="shared" si="11"/>
        <v>0</v>
      </c>
      <c r="BU32" s="6">
        <f t="shared" si="11"/>
        <v>758.47340836239982</v>
      </c>
      <c r="BV32" s="6">
        <f t="shared" si="11"/>
        <v>0</v>
      </c>
      <c r="BW32" s="6"/>
    </row>
    <row r="33" spans="1:78" ht="38.25" x14ac:dyDescent="0.2">
      <c r="A33" s="4" t="s">
        <v>109</v>
      </c>
      <c r="B33" s="33" t="s">
        <v>110</v>
      </c>
      <c r="C33" s="3" t="s">
        <v>83</v>
      </c>
      <c r="D33" s="4" t="s">
        <v>83</v>
      </c>
      <c r="E33" s="4">
        <v>2017</v>
      </c>
      <c r="F33" s="4">
        <v>2019</v>
      </c>
      <c r="G33" s="4">
        <f>F33</f>
        <v>2019</v>
      </c>
      <c r="H33" s="4" t="s">
        <v>83</v>
      </c>
      <c r="I33" s="4" t="s">
        <v>83</v>
      </c>
      <c r="J33" s="4" t="s">
        <v>83</v>
      </c>
      <c r="K33" s="4" t="s">
        <v>83</v>
      </c>
      <c r="L33" s="4" t="s">
        <v>83</v>
      </c>
      <c r="M33" s="4" t="s">
        <v>83</v>
      </c>
      <c r="N33" s="4"/>
      <c r="O33" s="4"/>
      <c r="P33" s="27"/>
      <c r="Q33" s="27"/>
      <c r="R33" s="27"/>
      <c r="S33" s="27"/>
      <c r="T33" s="6">
        <f t="shared" ref="T33:AL33" si="12">SUM(T34:T54)</f>
        <v>596.91747822759999</v>
      </c>
      <c r="U33" s="6">
        <f t="shared" si="12"/>
        <v>839.67013536239983</v>
      </c>
      <c r="V33" s="6">
        <f t="shared" si="12"/>
        <v>0</v>
      </c>
      <c r="W33" s="6">
        <f t="shared" si="12"/>
        <v>406.91747803000004</v>
      </c>
      <c r="X33" s="6">
        <f t="shared" si="12"/>
        <v>652.24720646999992</v>
      </c>
      <c r="Y33" s="6">
        <f t="shared" si="12"/>
        <v>0</v>
      </c>
      <c r="Z33" s="6">
        <f t="shared" si="12"/>
        <v>0</v>
      </c>
      <c r="AA33" s="6">
        <f t="shared" si="12"/>
        <v>0</v>
      </c>
      <c r="AB33" s="6">
        <f t="shared" si="12"/>
        <v>0</v>
      </c>
      <c r="AC33" s="6">
        <f t="shared" si="12"/>
        <v>0</v>
      </c>
      <c r="AD33" s="6">
        <f t="shared" si="12"/>
        <v>0</v>
      </c>
      <c r="AE33" s="6">
        <f t="shared" si="12"/>
        <v>0</v>
      </c>
      <c r="AF33" s="6">
        <f t="shared" si="12"/>
        <v>0</v>
      </c>
      <c r="AG33" s="6">
        <f t="shared" si="12"/>
        <v>0</v>
      </c>
      <c r="AH33" s="6">
        <f t="shared" si="12"/>
        <v>0</v>
      </c>
      <c r="AI33" s="6">
        <f t="shared" si="12"/>
        <v>190.00000019760003</v>
      </c>
      <c r="AJ33" s="6">
        <f t="shared" si="12"/>
        <v>0</v>
      </c>
      <c r="AK33" s="6">
        <f t="shared" si="12"/>
        <v>0</v>
      </c>
      <c r="AL33" s="6">
        <f t="shared" si="12"/>
        <v>190.00000019760003</v>
      </c>
      <c r="AM33" s="6">
        <f>AM31</f>
        <v>0</v>
      </c>
      <c r="AN33" s="6">
        <f t="shared" ref="AN33:BV33" si="13">SUM(AN34:AN54)</f>
        <v>187.42292889240002</v>
      </c>
      <c r="AO33" s="6">
        <f t="shared" si="13"/>
        <v>0</v>
      </c>
      <c r="AP33" s="6">
        <f t="shared" si="13"/>
        <v>0</v>
      </c>
      <c r="AQ33" s="6">
        <f t="shared" si="13"/>
        <v>187.42292889240002</v>
      </c>
      <c r="AR33" s="6">
        <f t="shared" si="13"/>
        <v>0</v>
      </c>
      <c r="AS33" s="6">
        <f t="shared" si="13"/>
        <v>197.26359524000003</v>
      </c>
      <c r="AT33" s="6">
        <f t="shared" si="13"/>
        <v>0</v>
      </c>
      <c r="AU33" s="6">
        <f t="shared" si="13"/>
        <v>0</v>
      </c>
      <c r="AV33" s="6">
        <f t="shared" si="13"/>
        <v>197.26359524000003</v>
      </c>
      <c r="AW33" s="6">
        <f t="shared" si="13"/>
        <v>0</v>
      </c>
      <c r="AX33" s="6">
        <f t="shared" si="13"/>
        <v>205.55359568000003</v>
      </c>
      <c r="AY33" s="6">
        <f t="shared" si="13"/>
        <v>0</v>
      </c>
      <c r="AZ33" s="6">
        <f t="shared" si="13"/>
        <v>0</v>
      </c>
      <c r="BA33" s="6">
        <f t="shared" si="13"/>
        <v>206.18359568000002</v>
      </c>
      <c r="BB33" s="6">
        <f t="shared" si="13"/>
        <v>0</v>
      </c>
      <c r="BC33" s="6">
        <f t="shared" si="13"/>
        <v>209.65388279000001</v>
      </c>
      <c r="BD33" s="6">
        <f t="shared" si="13"/>
        <v>0</v>
      </c>
      <c r="BE33" s="6">
        <f t="shared" si="13"/>
        <v>0</v>
      </c>
      <c r="BF33" s="6">
        <f t="shared" si="13"/>
        <v>209.65388279000001</v>
      </c>
      <c r="BG33" s="6">
        <f t="shared" si="13"/>
        <v>0</v>
      </c>
      <c r="BH33" s="6">
        <f t="shared" si="13"/>
        <v>365.49688379000003</v>
      </c>
      <c r="BI33" s="6">
        <f t="shared" si="13"/>
        <v>0</v>
      </c>
      <c r="BJ33" s="6">
        <f t="shared" si="13"/>
        <v>0</v>
      </c>
      <c r="BK33" s="6">
        <f t="shared" si="13"/>
        <v>365.49688379000003</v>
      </c>
      <c r="BL33" s="6">
        <f t="shared" si="13"/>
        <v>0</v>
      </c>
      <c r="BM33" s="6">
        <f t="shared" si="13"/>
        <v>596.91747822759999</v>
      </c>
      <c r="BN33" s="6">
        <f t="shared" si="13"/>
        <v>0</v>
      </c>
      <c r="BO33" s="6">
        <f t="shared" si="13"/>
        <v>0</v>
      </c>
      <c r="BP33" s="6">
        <f t="shared" si="13"/>
        <v>596.91747822759999</v>
      </c>
      <c r="BQ33" s="6">
        <f t="shared" si="13"/>
        <v>0</v>
      </c>
      <c r="BR33" s="6">
        <f t="shared" si="13"/>
        <v>758.47340836239982</v>
      </c>
      <c r="BS33" s="6">
        <f t="shared" si="13"/>
        <v>0</v>
      </c>
      <c r="BT33" s="6">
        <f t="shared" si="13"/>
        <v>0</v>
      </c>
      <c r="BU33" s="6">
        <f t="shared" si="13"/>
        <v>758.47340836239982</v>
      </c>
      <c r="BV33" s="6">
        <f t="shared" si="13"/>
        <v>0</v>
      </c>
      <c r="BW33" s="6"/>
    </row>
    <row r="34" spans="1:78" ht="127.5" x14ac:dyDescent="0.2">
      <c r="A34" s="4" t="s">
        <v>109</v>
      </c>
      <c r="B34" s="33" t="s">
        <v>111</v>
      </c>
      <c r="C34" s="7" t="s">
        <v>112</v>
      </c>
      <c r="D34" s="37" t="s">
        <v>113</v>
      </c>
      <c r="E34" s="8">
        <v>2017</v>
      </c>
      <c r="F34" s="8">
        <v>2017</v>
      </c>
      <c r="G34" s="8">
        <v>2017</v>
      </c>
      <c r="H34" s="8" t="s">
        <v>90</v>
      </c>
      <c r="I34" s="8" t="s">
        <v>90</v>
      </c>
      <c r="J34" s="8" t="s">
        <v>90</v>
      </c>
      <c r="K34" s="8" t="s">
        <v>90</v>
      </c>
      <c r="L34" s="8" t="s">
        <v>90</v>
      </c>
      <c r="M34" s="8" t="s">
        <v>90</v>
      </c>
      <c r="N34" s="8" t="s">
        <v>90</v>
      </c>
      <c r="O34" s="6">
        <v>0</v>
      </c>
      <c r="P34" s="8" t="s">
        <v>90</v>
      </c>
      <c r="Q34" s="8" t="s">
        <v>90</v>
      </c>
      <c r="R34" s="8" t="s">
        <v>90</v>
      </c>
      <c r="S34" s="8" t="s">
        <v>90</v>
      </c>
      <c r="T34" s="6">
        <f>BM34</f>
        <v>57.912159887999998</v>
      </c>
      <c r="U34" s="6">
        <f>BR34</f>
        <v>72.329589888000001</v>
      </c>
      <c r="V34" s="6">
        <f>SUM(V35:V51)</f>
        <v>0</v>
      </c>
      <c r="W34" s="6">
        <f>BM34-AI34</f>
        <v>3.6721599999999981</v>
      </c>
      <c r="X34" s="6">
        <f>BR34-AN34</f>
        <v>18.089590000000001</v>
      </c>
      <c r="Y34" s="6" t="s">
        <v>90</v>
      </c>
      <c r="Z34" s="6" t="s">
        <v>90</v>
      </c>
      <c r="AA34" s="6" t="s">
        <v>90</v>
      </c>
      <c r="AB34" s="6" t="s">
        <v>90</v>
      </c>
      <c r="AC34" s="6" t="s">
        <v>90</v>
      </c>
      <c r="AD34" s="6" t="s">
        <v>90</v>
      </c>
      <c r="AE34" s="6" t="s">
        <v>90</v>
      </c>
      <c r="AF34" s="6" t="s">
        <v>90</v>
      </c>
      <c r="AG34" s="6" t="s">
        <v>90</v>
      </c>
      <c r="AH34" s="6" t="s">
        <v>90</v>
      </c>
      <c r="AI34" s="6">
        <v>54.239999888</v>
      </c>
      <c r="AJ34" s="6">
        <v>0</v>
      </c>
      <c r="AK34" s="6">
        <v>0</v>
      </c>
      <c r="AL34" s="6">
        <f>AI34</f>
        <v>54.239999888</v>
      </c>
      <c r="AM34" s="6">
        <v>0</v>
      </c>
      <c r="AN34" s="6">
        <f>AO34+AP34+AQ34+AR34</f>
        <v>54.239999888</v>
      </c>
      <c r="AO34" s="6">
        <v>0</v>
      </c>
      <c r="AP34" s="6">
        <v>0</v>
      </c>
      <c r="AQ34" s="6">
        <f>AI34</f>
        <v>54.239999888</v>
      </c>
      <c r="AR34" s="6">
        <v>0</v>
      </c>
      <c r="AS34" s="6">
        <f>AT34+AU34+AV34+AW34</f>
        <v>3.6721599999999999</v>
      </c>
      <c r="AT34" s="6">
        <f>SUM(AT35:AT51)</f>
        <v>0</v>
      </c>
      <c r="AU34" s="6">
        <f>SUM(AU35:AU51)</f>
        <v>0</v>
      </c>
      <c r="AV34" s="6">
        <v>3.6721599999999999</v>
      </c>
      <c r="AW34" s="6">
        <f>AT34</f>
        <v>0</v>
      </c>
      <c r="AX34" s="6">
        <f>AY34+AZ34+BA34+BB34</f>
        <v>3.6721599999999999</v>
      </c>
      <c r="AY34" s="6"/>
      <c r="AZ34" s="6"/>
      <c r="BA34" s="6">
        <f>AS34</f>
        <v>3.6721599999999999</v>
      </c>
      <c r="BB34" s="6"/>
      <c r="BC34" s="6">
        <f>BD34+BE34+BF34+BG34</f>
        <v>0</v>
      </c>
      <c r="BD34" s="6"/>
      <c r="BE34" s="6"/>
      <c r="BF34" s="6">
        <v>0</v>
      </c>
      <c r="BG34" s="6"/>
      <c r="BH34" s="6">
        <f>BI34+BJ34+BK34+BL34</f>
        <v>14.41743</v>
      </c>
      <c r="BI34" s="6"/>
      <c r="BJ34" s="6"/>
      <c r="BK34" s="6">
        <v>14.41743</v>
      </c>
      <c r="BL34" s="6"/>
      <c r="BM34" s="6">
        <f>AI34+AS34+BC34</f>
        <v>57.912159887999998</v>
      </c>
      <c r="BN34" s="6"/>
      <c r="BO34" s="6"/>
      <c r="BP34" s="6">
        <f>BM34</f>
        <v>57.912159887999998</v>
      </c>
      <c r="BQ34" s="6"/>
      <c r="BR34" s="6">
        <f>AN34+AX34+BH34</f>
        <v>72.329589888000001</v>
      </c>
      <c r="BS34" s="6"/>
      <c r="BT34" s="6"/>
      <c r="BU34" s="6">
        <f>BR34</f>
        <v>72.329589888000001</v>
      </c>
      <c r="BV34" s="6"/>
      <c r="BW34" s="36" t="s">
        <v>114</v>
      </c>
    </row>
    <row r="35" spans="1:78" ht="25.5" x14ac:dyDescent="0.2">
      <c r="A35" s="4" t="s">
        <v>109</v>
      </c>
      <c r="B35" s="7" t="s">
        <v>115</v>
      </c>
      <c r="C35" s="7" t="s">
        <v>116</v>
      </c>
      <c r="D35" s="37" t="s">
        <v>113</v>
      </c>
      <c r="E35" s="8">
        <v>2017</v>
      </c>
      <c r="F35" s="8">
        <v>2017</v>
      </c>
      <c r="G35" s="8">
        <v>2018</v>
      </c>
      <c r="H35" s="8" t="s">
        <v>90</v>
      </c>
      <c r="I35" s="8" t="s">
        <v>90</v>
      </c>
      <c r="J35" s="8" t="s">
        <v>90</v>
      </c>
      <c r="K35" s="8" t="s">
        <v>90</v>
      </c>
      <c r="L35" s="8" t="s">
        <v>90</v>
      </c>
      <c r="M35" s="8" t="s">
        <v>90</v>
      </c>
      <c r="N35" s="8" t="s">
        <v>90</v>
      </c>
      <c r="O35" s="6">
        <v>0</v>
      </c>
      <c r="P35" s="8" t="s">
        <v>90</v>
      </c>
      <c r="Q35" s="8" t="s">
        <v>90</v>
      </c>
      <c r="R35" s="8" t="s">
        <v>90</v>
      </c>
      <c r="S35" s="8" t="s">
        <v>90</v>
      </c>
      <c r="T35" s="6">
        <f t="shared" ref="T35:T54" si="14">BM35</f>
        <v>74.420067000000003</v>
      </c>
      <c r="U35" s="6">
        <f t="shared" ref="U35:U50" si="15">BR35</f>
        <v>73.790066999999993</v>
      </c>
      <c r="V35" s="6">
        <f>SUM(V36:V52)</f>
        <v>0</v>
      </c>
      <c r="W35" s="6">
        <f t="shared" ref="W35:W54" si="16">BM35-AI35</f>
        <v>61.440067000000006</v>
      </c>
      <c r="X35" s="6">
        <f t="shared" ref="X35:X54" si="17">BR35-AN35</f>
        <v>61.440066999999992</v>
      </c>
      <c r="Y35" s="6" t="s">
        <v>90</v>
      </c>
      <c r="Z35" s="6" t="s">
        <v>90</v>
      </c>
      <c r="AA35" s="6" t="s">
        <v>90</v>
      </c>
      <c r="AB35" s="6" t="s">
        <v>90</v>
      </c>
      <c r="AC35" s="6" t="s">
        <v>90</v>
      </c>
      <c r="AD35" s="6" t="s">
        <v>90</v>
      </c>
      <c r="AE35" s="6" t="s">
        <v>90</v>
      </c>
      <c r="AF35" s="6" t="s">
        <v>90</v>
      </c>
      <c r="AG35" s="6" t="s">
        <v>90</v>
      </c>
      <c r="AH35" s="6" t="s">
        <v>90</v>
      </c>
      <c r="AI35" s="6">
        <v>12.979999999999999</v>
      </c>
      <c r="AJ35" s="6">
        <v>0</v>
      </c>
      <c r="AK35" s="6">
        <v>0</v>
      </c>
      <c r="AL35" s="6">
        <f t="shared" ref="AL35:AL45" si="18">AI35</f>
        <v>12.979999999999999</v>
      </c>
      <c r="AM35" s="6">
        <v>0</v>
      </c>
      <c r="AN35" s="6">
        <f t="shared" ref="AN35:AN54" si="19">AO35+AP35+AQ35+AR35</f>
        <v>12.35</v>
      </c>
      <c r="AO35" s="6">
        <v>0</v>
      </c>
      <c r="AP35" s="6">
        <v>0</v>
      </c>
      <c r="AQ35" s="6">
        <v>12.35</v>
      </c>
      <c r="AR35" s="6">
        <v>0</v>
      </c>
      <c r="AS35" s="6">
        <f t="shared" ref="AS35:AS54" si="20">AT35+AU35+AV35+AW35</f>
        <v>61.440066999999999</v>
      </c>
      <c r="AT35" s="6">
        <v>0</v>
      </c>
      <c r="AU35" s="6">
        <v>0</v>
      </c>
      <c r="AV35" s="6">
        <v>61.440066999999999</v>
      </c>
      <c r="AW35" s="6">
        <f t="shared" ref="AW35:AW50" si="21">AT35</f>
        <v>0</v>
      </c>
      <c r="AX35" s="6">
        <f>AS35</f>
        <v>61.440066999999999</v>
      </c>
      <c r="AY35" s="6"/>
      <c r="AZ35" s="6"/>
      <c r="BA35" s="6">
        <f>AS35+AI35-AN35</f>
        <v>62.070067000000002</v>
      </c>
      <c r="BB35" s="6"/>
      <c r="BC35" s="6">
        <f t="shared" ref="BC35:BC54" si="22">BD35+BE35+BF35+BG35</f>
        <v>0</v>
      </c>
      <c r="BD35" s="6"/>
      <c r="BE35" s="6"/>
      <c r="BF35" s="6">
        <v>0</v>
      </c>
      <c r="BG35" s="6"/>
      <c r="BH35" s="6">
        <f t="shared" ref="BH35:BH50" si="23">BC35</f>
        <v>0</v>
      </c>
      <c r="BI35" s="6"/>
      <c r="BJ35" s="6"/>
      <c r="BK35" s="6">
        <f t="shared" ref="BK35:BK50" si="24">BH35</f>
        <v>0</v>
      </c>
      <c r="BL35" s="6"/>
      <c r="BM35" s="6">
        <f>AI35+AS35+BC35</f>
        <v>74.420067000000003</v>
      </c>
      <c r="BN35" s="6"/>
      <c r="BO35" s="6"/>
      <c r="BP35" s="6">
        <f t="shared" ref="BP35:BP50" si="25">BM35</f>
        <v>74.420067000000003</v>
      </c>
      <c r="BQ35" s="6"/>
      <c r="BR35" s="6">
        <f>AN35+AX35+BH35</f>
        <v>73.790066999999993</v>
      </c>
      <c r="BS35" s="6"/>
      <c r="BT35" s="6"/>
      <c r="BU35" s="6">
        <f t="shared" ref="BU35:BU54" si="26">BR35</f>
        <v>73.790066999999993</v>
      </c>
      <c r="BV35" s="6"/>
      <c r="BW35" s="36" t="s">
        <v>117</v>
      </c>
    </row>
    <row r="36" spans="1:78" ht="38.25" x14ac:dyDescent="0.2">
      <c r="A36" s="4" t="s">
        <v>109</v>
      </c>
      <c r="B36" s="7" t="s">
        <v>118</v>
      </c>
      <c r="C36" s="7" t="s">
        <v>119</v>
      </c>
      <c r="D36" s="8" t="s">
        <v>97</v>
      </c>
      <c r="E36" s="8">
        <v>2018</v>
      </c>
      <c r="F36" s="8">
        <v>2019</v>
      </c>
      <c r="G36" s="8">
        <v>2019</v>
      </c>
      <c r="H36" s="8" t="s">
        <v>90</v>
      </c>
      <c r="I36" s="8" t="s">
        <v>90</v>
      </c>
      <c r="J36" s="8" t="s">
        <v>90</v>
      </c>
      <c r="K36" s="8" t="s">
        <v>90</v>
      </c>
      <c r="L36" s="8" t="s">
        <v>90</v>
      </c>
      <c r="M36" s="8" t="s">
        <v>90</v>
      </c>
      <c r="N36" s="8" t="s">
        <v>90</v>
      </c>
      <c r="O36" s="6">
        <v>0</v>
      </c>
      <c r="P36" s="8" t="s">
        <v>90</v>
      </c>
      <c r="Q36" s="8" t="s">
        <v>90</v>
      </c>
      <c r="R36" s="8" t="s">
        <v>90</v>
      </c>
      <c r="S36" s="8" t="s">
        <v>90</v>
      </c>
      <c r="T36" s="6">
        <f t="shared" si="14"/>
        <v>65.336500000000001</v>
      </c>
      <c r="U36" s="6">
        <f t="shared" si="15"/>
        <v>65.336500000000001</v>
      </c>
      <c r="V36" s="6">
        <f>SUM(V37:V53)</f>
        <v>0</v>
      </c>
      <c r="W36" s="6">
        <f t="shared" si="16"/>
        <v>65.336500000000001</v>
      </c>
      <c r="X36" s="6">
        <f t="shared" si="17"/>
        <v>65.336500000000001</v>
      </c>
      <c r="Y36" s="6" t="s">
        <v>90</v>
      </c>
      <c r="Z36" s="6" t="s">
        <v>90</v>
      </c>
      <c r="AA36" s="6" t="s">
        <v>90</v>
      </c>
      <c r="AB36" s="6" t="s">
        <v>90</v>
      </c>
      <c r="AC36" s="6" t="s">
        <v>90</v>
      </c>
      <c r="AD36" s="6" t="s">
        <v>90</v>
      </c>
      <c r="AE36" s="6" t="s">
        <v>90</v>
      </c>
      <c r="AF36" s="6" t="s">
        <v>90</v>
      </c>
      <c r="AG36" s="6" t="s">
        <v>90</v>
      </c>
      <c r="AH36" s="6" t="s">
        <v>90</v>
      </c>
      <c r="AI36" s="6">
        <v>0</v>
      </c>
      <c r="AJ36" s="6">
        <v>0</v>
      </c>
      <c r="AK36" s="6">
        <v>0</v>
      </c>
      <c r="AL36" s="6">
        <f t="shared" si="18"/>
        <v>0</v>
      </c>
      <c r="AM36" s="6">
        <v>0</v>
      </c>
      <c r="AN36" s="6">
        <f>AO36+AP36+AQ36+AR36</f>
        <v>0</v>
      </c>
      <c r="AO36" s="6">
        <v>0</v>
      </c>
      <c r="AP36" s="6">
        <v>0</v>
      </c>
      <c r="AQ36" s="6">
        <v>0</v>
      </c>
      <c r="AR36" s="6">
        <v>0</v>
      </c>
      <c r="AS36" s="6">
        <f t="shared" si="20"/>
        <v>56.396819999999998</v>
      </c>
      <c r="AT36" s="6">
        <f>SUM(AT37:AT53)</f>
        <v>0</v>
      </c>
      <c r="AU36" s="6">
        <f>SUM(AU37:AU53)</f>
        <v>0</v>
      </c>
      <c r="AV36" s="6">
        <v>56.396819999999998</v>
      </c>
      <c r="AW36" s="6">
        <f t="shared" si="21"/>
        <v>0</v>
      </c>
      <c r="AX36" s="6">
        <f t="shared" ref="AX36:AX54" si="27">AY36+AZ36+BA36+BB36</f>
        <v>56.396819999999998</v>
      </c>
      <c r="AY36" s="6"/>
      <c r="AZ36" s="6"/>
      <c r="BA36" s="6">
        <f t="shared" ref="BA36:BB54" si="28">AS36</f>
        <v>56.396819999999998</v>
      </c>
      <c r="BB36" s="6"/>
      <c r="BC36" s="6">
        <f t="shared" si="22"/>
        <v>8.9396799999999992</v>
      </c>
      <c r="BD36" s="6"/>
      <c r="BE36" s="6"/>
      <c r="BF36" s="6">
        <v>8.9396799999999992</v>
      </c>
      <c r="BG36" s="6"/>
      <c r="BH36" s="6">
        <f t="shared" si="23"/>
        <v>8.9396799999999992</v>
      </c>
      <c r="BI36" s="6"/>
      <c r="BJ36" s="6"/>
      <c r="BK36" s="6">
        <f t="shared" si="24"/>
        <v>8.9396799999999992</v>
      </c>
      <c r="BL36" s="6"/>
      <c r="BM36" s="6">
        <f t="shared" ref="BM36:BM50" si="29">AI36+AS36+BC36</f>
        <v>65.336500000000001</v>
      </c>
      <c r="BN36" s="6"/>
      <c r="BO36" s="6"/>
      <c r="BP36" s="6">
        <f t="shared" si="25"/>
        <v>65.336500000000001</v>
      </c>
      <c r="BQ36" s="6"/>
      <c r="BR36" s="6">
        <f t="shared" ref="BR36:BR54" si="30">AN36+AX36+BH36</f>
        <v>65.336500000000001</v>
      </c>
      <c r="BS36" s="6"/>
      <c r="BT36" s="6"/>
      <c r="BU36" s="6">
        <f t="shared" si="26"/>
        <v>65.336500000000001</v>
      </c>
      <c r="BV36" s="6"/>
      <c r="BW36" s="38"/>
      <c r="BY36" s="35"/>
    </row>
    <row r="37" spans="1:78" ht="89.25" x14ac:dyDescent="0.2">
      <c r="A37" s="4" t="s">
        <v>109</v>
      </c>
      <c r="B37" s="7" t="s">
        <v>120</v>
      </c>
      <c r="C37" s="7" t="s">
        <v>121</v>
      </c>
      <c r="D37" s="37" t="s">
        <v>113</v>
      </c>
      <c r="E37" s="8">
        <v>2017</v>
      </c>
      <c r="F37" s="8">
        <v>2019</v>
      </c>
      <c r="G37" s="8">
        <v>2019</v>
      </c>
      <c r="H37" s="8" t="s">
        <v>90</v>
      </c>
      <c r="I37" s="8" t="s">
        <v>90</v>
      </c>
      <c r="J37" s="8" t="s">
        <v>90</v>
      </c>
      <c r="K37" s="8" t="s">
        <v>90</v>
      </c>
      <c r="L37" s="8" t="s">
        <v>90</v>
      </c>
      <c r="M37" s="8" t="s">
        <v>90</v>
      </c>
      <c r="N37" s="8" t="s">
        <v>90</v>
      </c>
      <c r="O37" s="6">
        <v>0</v>
      </c>
      <c r="P37" s="8" t="s">
        <v>90</v>
      </c>
      <c r="Q37" s="8" t="s">
        <v>90</v>
      </c>
      <c r="R37" s="8" t="s">
        <v>90</v>
      </c>
      <c r="S37" s="8" t="s">
        <v>90</v>
      </c>
      <c r="T37" s="6">
        <f t="shared" si="14"/>
        <v>3.3718027999999993</v>
      </c>
      <c r="U37" s="6">
        <f>T37</f>
        <v>3.3718027999999993</v>
      </c>
      <c r="V37" s="6">
        <f>SUM(V38:V54)</f>
        <v>0</v>
      </c>
      <c r="W37" s="6">
        <f t="shared" si="16"/>
        <v>0.81180223999999956</v>
      </c>
      <c r="X37" s="6">
        <f>BR37-AN37</f>
        <v>2.3618027999999995</v>
      </c>
      <c r="Y37" s="6" t="s">
        <v>90</v>
      </c>
      <c r="Z37" s="6" t="s">
        <v>90</v>
      </c>
      <c r="AA37" s="6" t="s">
        <v>90</v>
      </c>
      <c r="AB37" s="6" t="s">
        <v>90</v>
      </c>
      <c r="AC37" s="6" t="s">
        <v>90</v>
      </c>
      <c r="AD37" s="6" t="s">
        <v>90</v>
      </c>
      <c r="AE37" s="6" t="s">
        <v>90</v>
      </c>
      <c r="AF37" s="6" t="s">
        <v>90</v>
      </c>
      <c r="AG37" s="6" t="s">
        <v>90</v>
      </c>
      <c r="AH37" s="6" t="s">
        <v>90</v>
      </c>
      <c r="AI37" s="6">
        <v>2.5600005599999998</v>
      </c>
      <c r="AJ37" s="6">
        <v>0</v>
      </c>
      <c r="AK37" s="6">
        <v>0</v>
      </c>
      <c r="AL37" s="6">
        <f t="shared" si="18"/>
        <v>2.5600005599999998</v>
      </c>
      <c r="AM37" s="6">
        <v>0</v>
      </c>
      <c r="AN37" s="6">
        <f t="shared" si="19"/>
        <v>1.01</v>
      </c>
      <c r="AO37" s="6">
        <v>0</v>
      </c>
      <c r="AP37" s="6">
        <v>0</v>
      </c>
      <c r="AQ37" s="6">
        <v>1.01</v>
      </c>
      <c r="AR37" s="6">
        <v>0</v>
      </c>
      <c r="AS37" s="6">
        <f t="shared" si="20"/>
        <v>0.40590111999999984</v>
      </c>
      <c r="AT37" s="6">
        <f>SUM(AT38:AT54)</f>
        <v>0</v>
      </c>
      <c r="AU37" s="6">
        <f>SUM(AU38:AU54)</f>
        <v>0</v>
      </c>
      <c r="AV37" s="6">
        <v>0.40590111999999984</v>
      </c>
      <c r="AW37" s="6">
        <f t="shared" si="21"/>
        <v>0</v>
      </c>
      <c r="AX37" s="6">
        <f t="shared" si="27"/>
        <v>1.9559016799999995</v>
      </c>
      <c r="AY37" s="6"/>
      <c r="AZ37" s="6"/>
      <c r="BA37" s="6">
        <f>AS37+AI37-AN37</f>
        <v>1.9559016799999995</v>
      </c>
      <c r="BB37" s="6"/>
      <c r="BC37" s="6">
        <f t="shared" si="22"/>
        <v>0.40590111999999984</v>
      </c>
      <c r="BD37" s="6"/>
      <c r="BE37" s="6"/>
      <c r="BF37" s="6">
        <v>0.40590111999999984</v>
      </c>
      <c r="BG37" s="6"/>
      <c r="BH37" s="6">
        <f t="shared" si="23"/>
        <v>0.40590111999999984</v>
      </c>
      <c r="BI37" s="6"/>
      <c r="BJ37" s="6"/>
      <c r="BK37" s="6">
        <f t="shared" si="24"/>
        <v>0.40590111999999984</v>
      </c>
      <c r="BL37" s="6"/>
      <c r="BM37" s="6">
        <f t="shared" si="29"/>
        <v>3.3718027999999993</v>
      </c>
      <c r="BN37" s="6"/>
      <c r="BO37" s="6"/>
      <c r="BP37" s="6">
        <f t="shared" si="25"/>
        <v>3.3718027999999993</v>
      </c>
      <c r="BQ37" s="6"/>
      <c r="BR37" s="6">
        <f>AN37+AX37+BH37</f>
        <v>3.3718027999999993</v>
      </c>
      <c r="BS37" s="6"/>
      <c r="BT37" s="6"/>
      <c r="BU37" s="6">
        <f t="shared" si="26"/>
        <v>3.3718027999999993</v>
      </c>
      <c r="BV37" s="6"/>
      <c r="BW37" s="36" t="s">
        <v>122</v>
      </c>
    </row>
    <row r="38" spans="1:78" ht="38.25" x14ac:dyDescent="0.2">
      <c r="A38" s="4" t="s">
        <v>109</v>
      </c>
      <c r="B38" s="7" t="s">
        <v>123</v>
      </c>
      <c r="C38" s="7" t="s">
        <v>124</v>
      </c>
      <c r="D38" s="37" t="s">
        <v>113</v>
      </c>
      <c r="E38" s="8">
        <v>2017</v>
      </c>
      <c r="F38" s="8">
        <v>2018</v>
      </c>
      <c r="G38" s="8">
        <v>2018</v>
      </c>
      <c r="H38" s="8" t="s">
        <v>90</v>
      </c>
      <c r="I38" s="8" t="s">
        <v>90</v>
      </c>
      <c r="J38" s="8" t="s">
        <v>90</v>
      </c>
      <c r="K38" s="8" t="s">
        <v>90</v>
      </c>
      <c r="L38" s="8" t="s">
        <v>90</v>
      </c>
      <c r="M38" s="8" t="s">
        <v>90</v>
      </c>
      <c r="N38" s="8" t="s">
        <v>90</v>
      </c>
      <c r="O38" s="6">
        <v>0</v>
      </c>
      <c r="P38" s="8" t="s">
        <v>90</v>
      </c>
      <c r="Q38" s="8" t="s">
        <v>90</v>
      </c>
      <c r="R38" s="8" t="s">
        <v>90</v>
      </c>
      <c r="S38" s="8" t="s">
        <v>90</v>
      </c>
      <c r="T38" s="6">
        <f t="shared" si="14"/>
        <v>22.38778946</v>
      </c>
      <c r="U38" s="6">
        <f t="shared" si="15"/>
        <v>24.917789280000001</v>
      </c>
      <c r="V38" s="6">
        <v>0</v>
      </c>
      <c r="W38" s="6">
        <f t="shared" si="16"/>
        <v>20.63778928</v>
      </c>
      <c r="X38" s="6">
        <f>BR38-AN38</f>
        <v>20.63778928</v>
      </c>
      <c r="Y38" s="6" t="s">
        <v>90</v>
      </c>
      <c r="Z38" s="6" t="s">
        <v>90</v>
      </c>
      <c r="AA38" s="6" t="s">
        <v>90</v>
      </c>
      <c r="AB38" s="6" t="s">
        <v>90</v>
      </c>
      <c r="AC38" s="6" t="s">
        <v>90</v>
      </c>
      <c r="AD38" s="6" t="s">
        <v>90</v>
      </c>
      <c r="AE38" s="6" t="s">
        <v>90</v>
      </c>
      <c r="AF38" s="6" t="s">
        <v>90</v>
      </c>
      <c r="AG38" s="6" t="s">
        <v>90</v>
      </c>
      <c r="AH38" s="6" t="s">
        <v>90</v>
      </c>
      <c r="AI38" s="6">
        <v>1.7500001799999998</v>
      </c>
      <c r="AJ38" s="6">
        <v>0</v>
      </c>
      <c r="AK38" s="6">
        <v>0</v>
      </c>
      <c r="AL38" s="6">
        <f t="shared" si="18"/>
        <v>1.7500001799999998</v>
      </c>
      <c r="AM38" s="6">
        <v>0</v>
      </c>
      <c r="AN38" s="6">
        <v>4.28</v>
      </c>
      <c r="AO38" s="6">
        <v>0</v>
      </c>
      <c r="AP38" s="6">
        <v>0</v>
      </c>
      <c r="AQ38" s="6">
        <f>AN38</f>
        <v>4.28</v>
      </c>
      <c r="AR38" s="6">
        <f>AN38-AQ38</f>
        <v>0</v>
      </c>
      <c r="AS38" s="6">
        <f t="shared" si="20"/>
        <v>20.63778928</v>
      </c>
      <c r="AT38" s="6">
        <f>SUM(AT40:AT55)</f>
        <v>0</v>
      </c>
      <c r="AU38" s="6">
        <f>SUM(AU40:AU55)</f>
        <v>0</v>
      </c>
      <c r="AV38" s="6">
        <v>20.63778928</v>
      </c>
      <c r="AW38" s="6">
        <f t="shared" si="21"/>
        <v>0</v>
      </c>
      <c r="AX38" s="6">
        <f t="shared" si="27"/>
        <v>20.63778928</v>
      </c>
      <c r="AY38" s="6"/>
      <c r="AZ38" s="6"/>
      <c r="BA38" s="6">
        <f t="shared" si="28"/>
        <v>20.63778928</v>
      </c>
      <c r="BB38" s="6"/>
      <c r="BC38" s="6">
        <f t="shared" si="22"/>
        <v>0</v>
      </c>
      <c r="BD38" s="6"/>
      <c r="BE38" s="6"/>
      <c r="BF38" s="6">
        <v>0</v>
      </c>
      <c r="BG38" s="6"/>
      <c r="BH38" s="6">
        <v>0</v>
      </c>
      <c r="BI38" s="6"/>
      <c r="BJ38" s="6"/>
      <c r="BK38" s="6"/>
      <c r="BL38" s="6"/>
      <c r="BM38" s="6">
        <f t="shared" si="29"/>
        <v>22.38778946</v>
      </c>
      <c r="BN38" s="6"/>
      <c r="BO38" s="6"/>
      <c r="BP38" s="6">
        <f t="shared" si="25"/>
        <v>22.38778946</v>
      </c>
      <c r="BQ38" s="6"/>
      <c r="BR38" s="6">
        <f t="shared" si="30"/>
        <v>24.917789280000001</v>
      </c>
      <c r="BS38" s="6"/>
      <c r="BT38" s="6"/>
      <c r="BU38" s="6">
        <f>BR38-BV38</f>
        <v>24.917789280000001</v>
      </c>
      <c r="BV38" s="6"/>
      <c r="BW38" s="9" t="s">
        <v>125</v>
      </c>
    </row>
    <row r="39" spans="1:78" ht="53.25" customHeight="1" x14ac:dyDescent="0.2">
      <c r="A39" s="4" t="s">
        <v>109</v>
      </c>
      <c r="B39" s="7" t="s">
        <v>126</v>
      </c>
      <c r="C39" s="10" t="s">
        <v>127</v>
      </c>
      <c r="D39" s="8" t="s">
        <v>97</v>
      </c>
      <c r="E39" s="8">
        <v>2019</v>
      </c>
      <c r="F39" s="8">
        <v>2019</v>
      </c>
      <c r="G39" s="8">
        <v>2019</v>
      </c>
      <c r="H39" s="8" t="s">
        <v>90</v>
      </c>
      <c r="I39" s="8" t="s">
        <v>90</v>
      </c>
      <c r="J39" s="8" t="s">
        <v>90</v>
      </c>
      <c r="K39" s="8" t="s">
        <v>90</v>
      </c>
      <c r="L39" s="8" t="s">
        <v>90</v>
      </c>
      <c r="M39" s="8" t="s">
        <v>90</v>
      </c>
      <c r="N39" s="8" t="s">
        <v>90</v>
      </c>
      <c r="O39" s="6">
        <v>0</v>
      </c>
      <c r="P39" s="8" t="s">
        <v>90</v>
      </c>
      <c r="Q39" s="8" t="s">
        <v>90</v>
      </c>
      <c r="R39" s="8" t="s">
        <v>90</v>
      </c>
      <c r="S39" s="8" t="s">
        <v>90</v>
      </c>
      <c r="T39" s="6">
        <f t="shared" si="14"/>
        <v>184.27918167000001</v>
      </c>
      <c r="U39" s="6">
        <f>BR39</f>
        <v>184.27918167000001</v>
      </c>
      <c r="V39" s="6">
        <v>0</v>
      </c>
      <c r="W39" s="6">
        <f t="shared" si="16"/>
        <v>184.27918167000001</v>
      </c>
      <c r="X39" s="6">
        <f t="shared" si="17"/>
        <v>184.27918167000001</v>
      </c>
      <c r="Y39" s="6" t="s">
        <v>90</v>
      </c>
      <c r="Z39" s="6" t="s">
        <v>90</v>
      </c>
      <c r="AA39" s="6" t="s">
        <v>90</v>
      </c>
      <c r="AB39" s="6" t="s">
        <v>90</v>
      </c>
      <c r="AC39" s="6" t="s">
        <v>90</v>
      </c>
      <c r="AD39" s="6" t="s">
        <v>90</v>
      </c>
      <c r="AE39" s="6" t="s">
        <v>90</v>
      </c>
      <c r="AF39" s="6" t="s">
        <v>90</v>
      </c>
      <c r="AG39" s="6" t="s">
        <v>90</v>
      </c>
      <c r="AH39" s="6" t="s">
        <v>90</v>
      </c>
      <c r="AI39" s="6">
        <v>0</v>
      </c>
      <c r="AJ39" s="6">
        <v>0</v>
      </c>
      <c r="AK39" s="6">
        <v>0</v>
      </c>
      <c r="AL39" s="6">
        <v>0</v>
      </c>
      <c r="AM39" s="6">
        <v>0</v>
      </c>
      <c r="AN39" s="6">
        <f>AO39+AP39+AQ39+AR39</f>
        <v>0</v>
      </c>
      <c r="AO39" s="6">
        <v>0</v>
      </c>
      <c r="AP39" s="6">
        <v>0</v>
      </c>
      <c r="AQ39" s="6">
        <v>0</v>
      </c>
      <c r="AR39" s="6">
        <v>0</v>
      </c>
      <c r="AS39" s="6">
        <f>AT39+AU39+AV39+AW39</f>
        <v>0</v>
      </c>
      <c r="AT39" s="6">
        <v>0</v>
      </c>
      <c r="AU39" s="6">
        <v>0</v>
      </c>
      <c r="AV39" s="6">
        <v>0</v>
      </c>
      <c r="AW39" s="6">
        <f>AT39</f>
        <v>0</v>
      </c>
      <c r="AX39" s="6">
        <f>AY39+AZ39+BA39+BB39</f>
        <v>0</v>
      </c>
      <c r="AY39" s="6"/>
      <c r="AZ39" s="6"/>
      <c r="BA39" s="6">
        <f>AS39</f>
        <v>0</v>
      </c>
      <c r="BB39" s="6"/>
      <c r="BC39" s="6">
        <f>BD39+BE39+BF39+BG39</f>
        <v>184.27918167000001</v>
      </c>
      <c r="BD39" s="6"/>
      <c r="BE39" s="6"/>
      <c r="BF39" s="6">
        <v>184.27918167000001</v>
      </c>
      <c r="BG39" s="6"/>
      <c r="BH39" s="6">
        <f>BC39</f>
        <v>184.27918167000001</v>
      </c>
      <c r="BI39" s="6"/>
      <c r="BJ39" s="6"/>
      <c r="BK39" s="6">
        <f>BH39</f>
        <v>184.27918167000001</v>
      </c>
      <c r="BL39" s="6"/>
      <c r="BM39" s="6">
        <f>AI39+AS39+BC39</f>
        <v>184.27918167000001</v>
      </c>
      <c r="BN39" s="6"/>
      <c r="BO39" s="6"/>
      <c r="BP39" s="6">
        <f>BM39</f>
        <v>184.27918167000001</v>
      </c>
      <c r="BQ39" s="6"/>
      <c r="BR39" s="6">
        <f>AN39+AX39+BH39</f>
        <v>184.27918167000001</v>
      </c>
      <c r="BS39" s="6"/>
      <c r="BT39" s="6"/>
      <c r="BU39" s="6">
        <f>BR39</f>
        <v>184.27918167000001</v>
      </c>
      <c r="BV39" s="6"/>
      <c r="BW39" s="6"/>
    </row>
    <row r="40" spans="1:78" ht="65.25" customHeight="1" x14ac:dyDescent="0.2">
      <c r="A40" s="4" t="s">
        <v>109</v>
      </c>
      <c r="B40" s="7" t="s">
        <v>128</v>
      </c>
      <c r="C40" s="7" t="s">
        <v>129</v>
      </c>
      <c r="D40" s="39">
        <v>3</v>
      </c>
      <c r="E40" s="8">
        <v>2017</v>
      </c>
      <c r="F40" s="8">
        <v>2017</v>
      </c>
      <c r="G40" s="8">
        <v>2017</v>
      </c>
      <c r="H40" s="8" t="s">
        <v>90</v>
      </c>
      <c r="I40" s="8" t="s">
        <v>90</v>
      </c>
      <c r="J40" s="8" t="s">
        <v>90</v>
      </c>
      <c r="K40" s="8" t="s">
        <v>90</v>
      </c>
      <c r="L40" s="8" t="s">
        <v>90</v>
      </c>
      <c r="M40" s="8" t="s">
        <v>90</v>
      </c>
      <c r="N40" s="8" t="s">
        <v>90</v>
      </c>
      <c r="O40" s="6">
        <v>0</v>
      </c>
      <c r="P40" s="8" t="s">
        <v>90</v>
      </c>
      <c r="Q40" s="8" t="s">
        <v>90</v>
      </c>
      <c r="R40" s="8" t="s">
        <v>90</v>
      </c>
      <c r="S40" s="8" t="s">
        <v>90</v>
      </c>
      <c r="T40" s="6">
        <f t="shared" si="14"/>
        <v>52.829999952000001</v>
      </c>
      <c r="U40" s="6">
        <f t="shared" si="15"/>
        <v>52.01</v>
      </c>
      <c r="V40" s="6">
        <v>0</v>
      </c>
      <c r="W40" s="6">
        <f t="shared" si="16"/>
        <v>0</v>
      </c>
      <c r="X40" s="6">
        <f>BR40-AN40</f>
        <v>0</v>
      </c>
      <c r="Y40" s="6" t="s">
        <v>90</v>
      </c>
      <c r="Z40" s="6" t="s">
        <v>90</v>
      </c>
      <c r="AA40" s="6" t="s">
        <v>90</v>
      </c>
      <c r="AB40" s="6" t="s">
        <v>90</v>
      </c>
      <c r="AC40" s="6" t="s">
        <v>90</v>
      </c>
      <c r="AD40" s="6" t="s">
        <v>90</v>
      </c>
      <c r="AE40" s="6" t="s">
        <v>90</v>
      </c>
      <c r="AF40" s="6" t="s">
        <v>90</v>
      </c>
      <c r="AG40" s="6" t="s">
        <v>90</v>
      </c>
      <c r="AH40" s="6" t="s">
        <v>90</v>
      </c>
      <c r="AI40" s="6">
        <v>52.829999952000001</v>
      </c>
      <c r="AJ40" s="6">
        <v>0</v>
      </c>
      <c r="AK40" s="6">
        <v>0</v>
      </c>
      <c r="AL40" s="6">
        <f t="shared" si="18"/>
        <v>52.829999952000001</v>
      </c>
      <c r="AM40" s="6">
        <v>0</v>
      </c>
      <c r="AN40" s="6">
        <f t="shared" si="19"/>
        <v>52.01</v>
      </c>
      <c r="AO40" s="6">
        <v>0</v>
      </c>
      <c r="AP40" s="6">
        <v>0</v>
      </c>
      <c r="AQ40" s="6">
        <v>52.01</v>
      </c>
      <c r="AR40" s="6">
        <v>0</v>
      </c>
      <c r="AS40" s="6">
        <f t="shared" si="20"/>
        <v>0</v>
      </c>
      <c r="AT40" s="6">
        <v>0</v>
      </c>
      <c r="AU40" s="6">
        <v>0</v>
      </c>
      <c r="AV40" s="6">
        <v>0</v>
      </c>
      <c r="AW40" s="6">
        <f t="shared" si="21"/>
        <v>0</v>
      </c>
      <c r="AX40" s="6">
        <f t="shared" si="27"/>
        <v>0</v>
      </c>
      <c r="AY40" s="6"/>
      <c r="AZ40" s="6"/>
      <c r="BA40" s="6">
        <f t="shared" si="28"/>
        <v>0</v>
      </c>
      <c r="BB40" s="6"/>
      <c r="BC40" s="6">
        <f t="shared" si="22"/>
        <v>0</v>
      </c>
      <c r="BD40" s="6"/>
      <c r="BE40" s="6"/>
      <c r="BF40" s="6">
        <v>0</v>
      </c>
      <c r="BG40" s="6"/>
      <c r="BH40" s="6">
        <f t="shared" si="23"/>
        <v>0</v>
      </c>
      <c r="BI40" s="6"/>
      <c r="BJ40" s="6"/>
      <c r="BK40" s="6">
        <f t="shared" si="24"/>
        <v>0</v>
      </c>
      <c r="BL40" s="6"/>
      <c r="BM40" s="6">
        <f t="shared" si="29"/>
        <v>52.829999952000001</v>
      </c>
      <c r="BN40" s="6"/>
      <c r="BO40" s="6"/>
      <c r="BP40" s="6">
        <f t="shared" si="25"/>
        <v>52.829999952000001</v>
      </c>
      <c r="BQ40" s="6"/>
      <c r="BR40" s="6">
        <f t="shared" si="30"/>
        <v>52.01</v>
      </c>
      <c r="BS40" s="6"/>
      <c r="BT40" s="6"/>
      <c r="BU40" s="6">
        <f t="shared" si="26"/>
        <v>52.01</v>
      </c>
      <c r="BV40" s="6"/>
      <c r="BW40" s="6"/>
    </row>
    <row r="41" spans="1:78" ht="38.25" x14ac:dyDescent="0.2">
      <c r="A41" s="4" t="s">
        <v>109</v>
      </c>
      <c r="B41" s="7" t="s">
        <v>130</v>
      </c>
      <c r="C41" s="7" t="s">
        <v>131</v>
      </c>
      <c r="D41" s="8" t="s">
        <v>132</v>
      </c>
      <c r="E41" s="8">
        <v>2017</v>
      </c>
      <c r="F41" s="8">
        <v>2019</v>
      </c>
      <c r="G41" s="8">
        <v>2019</v>
      </c>
      <c r="H41" s="8" t="s">
        <v>90</v>
      </c>
      <c r="I41" s="8" t="s">
        <v>90</v>
      </c>
      <c r="J41" s="8" t="s">
        <v>90</v>
      </c>
      <c r="K41" s="8" t="s">
        <v>90</v>
      </c>
      <c r="L41" s="8" t="s">
        <v>90</v>
      </c>
      <c r="M41" s="8" t="s">
        <v>90</v>
      </c>
      <c r="N41" s="8" t="s">
        <v>90</v>
      </c>
      <c r="O41" s="6">
        <v>0</v>
      </c>
      <c r="P41" s="8" t="s">
        <v>90</v>
      </c>
      <c r="Q41" s="8" t="s">
        <v>90</v>
      </c>
      <c r="R41" s="8" t="s">
        <v>90</v>
      </c>
      <c r="S41" s="8" t="s">
        <v>90</v>
      </c>
      <c r="T41" s="6">
        <f t="shared" si="14"/>
        <v>39.209600027999997</v>
      </c>
      <c r="U41" s="6">
        <f>BR41</f>
        <v>42.619599999999998</v>
      </c>
      <c r="V41" s="6">
        <v>0</v>
      </c>
      <c r="W41" s="6">
        <f t="shared" si="16"/>
        <v>26.2196</v>
      </c>
      <c r="X41" s="6">
        <f t="shared" si="17"/>
        <v>26.2196</v>
      </c>
      <c r="Y41" s="6" t="s">
        <v>90</v>
      </c>
      <c r="Z41" s="6" t="s">
        <v>90</v>
      </c>
      <c r="AA41" s="6" t="s">
        <v>90</v>
      </c>
      <c r="AB41" s="6" t="s">
        <v>90</v>
      </c>
      <c r="AC41" s="6" t="s">
        <v>90</v>
      </c>
      <c r="AD41" s="6" t="s">
        <v>90</v>
      </c>
      <c r="AE41" s="6" t="s">
        <v>90</v>
      </c>
      <c r="AF41" s="6" t="s">
        <v>90</v>
      </c>
      <c r="AG41" s="6" t="s">
        <v>90</v>
      </c>
      <c r="AH41" s="6" t="s">
        <v>90</v>
      </c>
      <c r="AI41" s="6">
        <v>12.990000027999999</v>
      </c>
      <c r="AJ41" s="6">
        <v>0</v>
      </c>
      <c r="AK41" s="6">
        <v>0</v>
      </c>
      <c r="AL41" s="6">
        <f t="shared" si="18"/>
        <v>12.990000027999999</v>
      </c>
      <c r="AM41" s="6">
        <v>0</v>
      </c>
      <c r="AN41" s="6">
        <v>16.399999999999999</v>
      </c>
      <c r="AO41" s="6">
        <v>0</v>
      </c>
      <c r="AP41" s="6">
        <v>0</v>
      </c>
      <c r="AQ41" s="6">
        <f>AN41</f>
        <v>16.399999999999999</v>
      </c>
      <c r="AR41" s="6">
        <f>AN41-AQ41</f>
        <v>0</v>
      </c>
      <c r="AS41" s="6">
        <v>13.14992</v>
      </c>
      <c r="AT41" s="6">
        <f>SUM(AT42:AT57)</f>
        <v>0</v>
      </c>
      <c r="AU41" s="6">
        <f>SUM(AU42:AU57)</f>
        <v>0</v>
      </c>
      <c r="AV41" s="6">
        <v>13.14992</v>
      </c>
      <c r="AW41" s="6">
        <f t="shared" si="21"/>
        <v>0</v>
      </c>
      <c r="AX41" s="6">
        <f t="shared" si="27"/>
        <v>13.14992</v>
      </c>
      <c r="AY41" s="6"/>
      <c r="AZ41" s="6"/>
      <c r="BA41" s="6">
        <f t="shared" si="28"/>
        <v>13.14992</v>
      </c>
      <c r="BB41" s="6"/>
      <c r="BC41" s="6">
        <f t="shared" si="22"/>
        <v>13.06968</v>
      </c>
      <c r="BD41" s="6"/>
      <c r="BE41" s="6"/>
      <c r="BF41" s="6">
        <v>13.06968</v>
      </c>
      <c r="BG41" s="6"/>
      <c r="BH41" s="6">
        <f t="shared" si="23"/>
        <v>13.06968</v>
      </c>
      <c r="BI41" s="6"/>
      <c r="BJ41" s="6"/>
      <c r="BK41" s="6">
        <f t="shared" si="24"/>
        <v>13.06968</v>
      </c>
      <c r="BL41" s="6"/>
      <c r="BM41" s="6">
        <f t="shared" si="29"/>
        <v>39.209600027999997</v>
      </c>
      <c r="BN41" s="6"/>
      <c r="BO41" s="6"/>
      <c r="BP41" s="6">
        <f t="shared" si="25"/>
        <v>39.209600027999997</v>
      </c>
      <c r="BQ41" s="6"/>
      <c r="BR41" s="6">
        <f>AN41+AX41+BH41</f>
        <v>42.619599999999998</v>
      </c>
      <c r="BS41" s="6"/>
      <c r="BT41" s="6"/>
      <c r="BU41" s="6">
        <f>BR41-BV41</f>
        <v>42.619599999999998</v>
      </c>
      <c r="BV41" s="6"/>
      <c r="BW41" s="6"/>
      <c r="BY41" s="35"/>
    </row>
    <row r="42" spans="1:78" ht="38.25" x14ac:dyDescent="0.2">
      <c r="A42" s="4" t="s">
        <v>109</v>
      </c>
      <c r="B42" s="7" t="s">
        <v>133</v>
      </c>
      <c r="C42" s="7" t="s">
        <v>134</v>
      </c>
      <c r="D42" s="8" t="s">
        <v>132</v>
      </c>
      <c r="E42" s="8">
        <v>2017</v>
      </c>
      <c r="F42" s="8">
        <v>2019</v>
      </c>
      <c r="G42" s="8">
        <v>2019</v>
      </c>
      <c r="H42" s="8" t="s">
        <v>90</v>
      </c>
      <c r="I42" s="8" t="s">
        <v>90</v>
      </c>
      <c r="J42" s="8" t="s">
        <v>90</v>
      </c>
      <c r="K42" s="8" t="s">
        <v>90</v>
      </c>
      <c r="L42" s="8" t="s">
        <v>90</v>
      </c>
      <c r="M42" s="8" t="s">
        <v>90</v>
      </c>
      <c r="N42" s="8" t="s">
        <v>90</v>
      </c>
      <c r="O42" s="6">
        <v>0</v>
      </c>
      <c r="P42" s="8" t="s">
        <v>90</v>
      </c>
      <c r="Q42" s="8" t="s">
        <v>90</v>
      </c>
      <c r="R42" s="8" t="s">
        <v>90</v>
      </c>
      <c r="S42" s="8" t="s">
        <v>90</v>
      </c>
      <c r="T42" s="6">
        <f t="shared" si="14"/>
        <v>7.3990199619999997</v>
      </c>
      <c r="U42" s="6">
        <f t="shared" si="15"/>
        <v>7.5119490043999999</v>
      </c>
      <c r="V42" s="6">
        <v>0</v>
      </c>
      <c r="W42" s="6">
        <f t="shared" si="16"/>
        <v>5.1790199999999995</v>
      </c>
      <c r="X42" s="6">
        <f t="shared" si="17"/>
        <v>5.1790199999999995</v>
      </c>
      <c r="Y42" s="6" t="s">
        <v>90</v>
      </c>
      <c r="Z42" s="6" t="s">
        <v>90</v>
      </c>
      <c r="AA42" s="6" t="s">
        <v>90</v>
      </c>
      <c r="AB42" s="6" t="s">
        <v>90</v>
      </c>
      <c r="AC42" s="6" t="s">
        <v>90</v>
      </c>
      <c r="AD42" s="6" t="s">
        <v>90</v>
      </c>
      <c r="AE42" s="6" t="s">
        <v>90</v>
      </c>
      <c r="AF42" s="6" t="s">
        <v>90</v>
      </c>
      <c r="AG42" s="6" t="s">
        <v>90</v>
      </c>
      <c r="AH42" s="6" t="s">
        <v>90</v>
      </c>
      <c r="AI42" s="6">
        <v>2.2199999619999997</v>
      </c>
      <c r="AJ42" s="6">
        <v>0</v>
      </c>
      <c r="AK42" s="6">
        <v>0</v>
      </c>
      <c r="AL42" s="6">
        <f t="shared" si="18"/>
        <v>2.2199999619999997</v>
      </c>
      <c r="AM42" s="6">
        <v>0</v>
      </c>
      <c r="AN42" s="6">
        <v>2.3329290044</v>
      </c>
      <c r="AO42" s="6">
        <v>0</v>
      </c>
      <c r="AP42" s="6">
        <v>0</v>
      </c>
      <c r="AQ42" s="6">
        <f>AN42</f>
        <v>2.3329290044</v>
      </c>
      <c r="AR42" s="6">
        <f>AN42-AQ42</f>
        <v>0</v>
      </c>
      <c r="AS42" s="6">
        <v>2.2195800000000001</v>
      </c>
      <c r="AT42" s="6">
        <f>SUM(AT43:AT58)</f>
        <v>0</v>
      </c>
      <c r="AU42" s="6">
        <f>SUM(AU43:AU58)</f>
        <v>0</v>
      </c>
      <c r="AV42" s="6">
        <v>2.2195800000000001</v>
      </c>
      <c r="AW42" s="6">
        <f t="shared" si="21"/>
        <v>0</v>
      </c>
      <c r="AX42" s="6">
        <f t="shared" si="27"/>
        <v>2.2195800000000001</v>
      </c>
      <c r="AY42" s="6"/>
      <c r="AZ42" s="6"/>
      <c r="BA42" s="6">
        <f t="shared" si="28"/>
        <v>2.2195800000000001</v>
      </c>
      <c r="BB42" s="6"/>
      <c r="BC42" s="6">
        <f t="shared" si="22"/>
        <v>2.9594399999999998</v>
      </c>
      <c r="BD42" s="6"/>
      <c r="BE42" s="6"/>
      <c r="BF42" s="6">
        <v>2.9594399999999998</v>
      </c>
      <c r="BG42" s="6"/>
      <c r="BH42" s="6">
        <f t="shared" si="23"/>
        <v>2.9594399999999998</v>
      </c>
      <c r="BI42" s="6"/>
      <c r="BJ42" s="6"/>
      <c r="BK42" s="6">
        <f t="shared" si="24"/>
        <v>2.9594399999999998</v>
      </c>
      <c r="BL42" s="6"/>
      <c r="BM42" s="6">
        <f t="shared" si="29"/>
        <v>7.3990199619999997</v>
      </c>
      <c r="BN42" s="6"/>
      <c r="BO42" s="6"/>
      <c r="BP42" s="6">
        <f t="shared" si="25"/>
        <v>7.3990199619999997</v>
      </c>
      <c r="BQ42" s="6"/>
      <c r="BR42" s="6">
        <f t="shared" si="30"/>
        <v>7.5119490043999999</v>
      </c>
      <c r="BS42" s="6"/>
      <c r="BT42" s="6"/>
      <c r="BU42" s="6">
        <f>BR42-BV42</f>
        <v>7.5119490043999999</v>
      </c>
      <c r="BV42" s="6"/>
      <c r="BW42" s="6"/>
    </row>
    <row r="43" spans="1:78" ht="38.25" x14ac:dyDescent="0.2">
      <c r="A43" s="4" t="s">
        <v>109</v>
      </c>
      <c r="B43" s="7" t="s">
        <v>135</v>
      </c>
      <c r="C43" s="7" t="s">
        <v>136</v>
      </c>
      <c r="D43" s="8" t="s">
        <v>137</v>
      </c>
      <c r="E43" s="8">
        <v>2017</v>
      </c>
      <c r="F43" s="8">
        <v>2017</v>
      </c>
      <c r="G43" s="8">
        <v>2017</v>
      </c>
      <c r="H43" s="8" t="s">
        <v>90</v>
      </c>
      <c r="I43" s="8" t="s">
        <v>90</v>
      </c>
      <c r="J43" s="8" t="s">
        <v>90</v>
      </c>
      <c r="K43" s="8" t="s">
        <v>90</v>
      </c>
      <c r="L43" s="8" t="s">
        <v>90</v>
      </c>
      <c r="M43" s="8" t="s">
        <v>90</v>
      </c>
      <c r="N43" s="8" t="s">
        <v>90</v>
      </c>
      <c r="O43" s="6">
        <v>0</v>
      </c>
      <c r="P43" s="8" t="s">
        <v>90</v>
      </c>
      <c r="Q43" s="8" t="s">
        <v>90</v>
      </c>
      <c r="R43" s="8" t="s">
        <v>90</v>
      </c>
      <c r="S43" s="8" t="s">
        <v>90</v>
      </c>
      <c r="T43" s="6">
        <f t="shared" si="14"/>
        <v>22.509999780000001</v>
      </c>
      <c r="U43" s="6">
        <f t="shared" si="15"/>
        <v>22.51</v>
      </c>
      <c r="V43" s="6">
        <v>0</v>
      </c>
      <c r="W43" s="6">
        <f t="shared" si="16"/>
        <v>0</v>
      </c>
      <c r="X43" s="6">
        <f t="shared" si="17"/>
        <v>0</v>
      </c>
      <c r="Y43" s="6" t="s">
        <v>90</v>
      </c>
      <c r="Z43" s="6" t="s">
        <v>90</v>
      </c>
      <c r="AA43" s="6" t="s">
        <v>90</v>
      </c>
      <c r="AB43" s="6" t="s">
        <v>90</v>
      </c>
      <c r="AC43" s="6" t="s">
        <v>90</v>
      </c>
      <c r="AD43" s="6" t="s">
        <v>90</v>
      </c>
      <c r="AE43" s="6" t="s">
        <v>90</v>
      </c>
      <c r="AF43" s="6" t="s">
        <v>90</v>
      </c>
      <c r="AG43" s="6" t="s">
        <v>90</v>
      </c>
      <c r="AH43" s="6" t="s">
        <v>90</v>
      </c>
      <c r="AI43" s="6">
        <v>22.509999780000001</v>
      </c>
      <c r="AJ43" s="6">
        <v>0</v>
      </c>
      <c r="AK43" s="6">
        <v>0</v>
      </c>
      <c r="AL43" s="6">
        <f t="shared" si="18"/>
        <v>22.509999780000001</v>
      </c>
      <c r="AM43" s="6">
        <v>0</v>
      </c>
      <c r="AN43" s="6">
        <f t="shared" si="19"/>
        <v>22.51</v>
      </c>
      <c r="AO43" s="6">
        <v>0</v>
      </c>
      <c r="AP43" s="6">
        <v>0</v>
      </c>
      <c r="AQ43" s="1">
        <v>22.51</v>
      </c>
      <c r="AR43" s="6">
        <v>0</v>
      </c>
      <c r="AS43" s="6">
        <f t="shared" si="20"/>
        <v>0</v>
      </c>
      <c r="AT43" s="6">
        <v>0</v>
      </c>
      <c r="AU43" s="6">
        <v>0</v>
      </c>
      <c r="AV43" s="6">
        <v>0</v>
      </c>
      <c r="AW43" s="6">
        <f t="shared" si="21"/>
        <v>0</v>
      </c>
      <c r="AX43" s="6">
        <f t="shared" si="27"/>
        <v>0</v>
      </c>
      <c r="AY43" s="6"/>
      <c r="AZ43" s="6"/>
      <c r="BA43" s="6">
        <f t="shared" si="28"/>
        <v>0</v>
      </c>
      <c r="BB43" s="6"/>
      <c r="BC43" s="6">
        <f t="shared" si="22"/>
        <v>0</v>
      </c>
      <c r="BD43" s="6"/>
      <c r="BE43" s="6"/>
      <c r="BF43" s="6">
        <v>0</v>
      </c>
      <c r="BG43" s="6"/>
      <c r="BH43" s="6">
        <f t="shared" si="23"/>
        <v>0</v>
      </c>
      <c r="BI43" s="6"/>
      <c r="BJ43" s="6"/>
      <c r="BK43" s="6">
        <f t="shared" si="24"/>
        <v>0</v>
      </c>
      <c r="BL43" s="6"/>
      <c r="BM43" s="6">
        <f t="shared" si="29"/>
        <v>22.509999780000001</v>
      </c>
      <c r="BN43" s="6"/>
      <c r="BO43" s="6"/>
      <c r="BP43" s="6">
        <f t="shared" si="25"/>
        <v>22.509999780000001</v>
      </c>
      <c r="BQ43" s="6"/>
      <c r="BR43" s="6">
        <f t="shared" si="30"/>
        <v>22.51</v>
      </c>
      <c r="BS43" s="6"/>
      <c r="BT43" s="6"/>
      <c r="BU43" s="6">
        <f t="shared" si="26"/>
        <v>22.51</v>
      </c>
      <c r="BV43" s="6"/>
      <c r="BW43" s="6"/>
    </row>
    <row r="44" spans="1:78" ht="38.25" x14ac:dyDescent="0.2">
      <c r="A44" s="4" t="s">
        <v>109</v>
      </c>
      <c r="B44" s="7" t="s">
        <v>138</v>
      </c>
      <c r="C44" s="7" t="s">
        <v>139</v>
      </c>
      <c r="D44" s="37" t="s">
        <v>113</v>
      </c>
      <c r="E44" s="8">
        <v>2017</v>
      </c>
      <c r="F44" s="8">
        <v>2017</v>
      </c>
      <c r="G44" s="8">
        <v>2018</v>
      </c>
      <c r="H44" s="8" t="s">
        <v>90</v>
      </c>
      <c r="I44" s="8" t="s">
        <v>90</v>
      </c>
      <c r="J44" s="8" t="s">
        <v>90</v>
      </c>
      <c r="K44" s="8" t="s">
        <v>90</v>
      </c>
      <c r="L44" s="8" t="s">
        <v>90</v>
      </c>
      <c r="M44" s="8" t="s">
        <v>90</v>
      </c>
      <c r="N44" s="8" t="s">
        <v>90</v>
      </c>
      <c r="O44" s="6">
        <v>0</v>
      </c>
      <c r="P44" s="8" t="s">
        <v>90</v>
      </c>
      <c r="Q44" s="8" t="s">
        <v>90</v>
      </c>
      <c r="R44" s="8" t="s">
        <v>90</v>
      </c>
      <c r="S44" s="8" t="s">
        <v>90</v>
      </c>
      <c r="T44" s="6">
        <f t="shared" si="14"/>
        <v>24.955059989999999</v>
      </c>
      <c r="U44" s="6">
        <f t="shared" si="15"/>
        <v>26.50506</v>
      </c>
      <c r="V44" s="6">
        <v>0</v>
      </c>
      <c r="W44" s="6">
        <f t="shared" si="16"/>
        <v>22.725059999999999</v>
      </c>
      <c r="X44" s="6">
        <f t="shared" si="17"/>
        <v>22.725059999999999</v>
      </c>
      <c r="Y44" s="6" t="s">
        <v>90</v>
      </c>
      <c r="Z44" s="6" t="s">
        <v>90</v>
      </c>
      <c r="AA44" s="6" t="s">
        <v>90</v>
      </c>
      <c r="AB44" s="6" t="s">
        <v>90</v>
      </c>
      <c r="AC44" s="6" t="s">
        <v>90</v>
      </c>
      <c r="AD44" s="6" t="s">
        <v>90</v>
      </c>
      <c r="AE44" s="6" t="s">
        <v>90</v>
      </c>
      <c r="AF44" s="6" t="s">
        <v>90</v>
      </c>
      <c r="AG44" s="6" t="s">
        <v>90</v>
      </c>
      <c r="AH44" s="6" t="s">
        <v>90</v>
      </c>
      <c r="AI44" s="6">
        <v>2.22999999</v>
      </c>
      <c r="AJ44" s="6">
        <v>0</v>
      </c>
      <c r="AK44" s="6">
        <v>0</v>
      </c>
      <c r="AL44" s="6">
        <f t="shared" si="18"/>
        <v>2.22999999</v>
      </c>
      <c r="AM44" s="6">
        <v>0</v>
      </c>
      <c r="AN44" s="6">
        <v>3.78</v>
      </c>
      <c r="AO44" s="6">
        <v>0</v>
      </c>
      <c r="AP44" s="6">
        <v>0</v>
      </c>
      <c r="AQ44" s="6">
        <f>AN44</f>
        <v>3.78</v>
      </c>
      <c r="AR44" s="6">
        <f>AN44-AQ44</f>
        <v>0</v>
      </c>
      <c r="AS44" s="6">
        <f t="shared" si="20"/>
        <v>22.725059999999999</v>
      </c>
      <c r="AT44" s="6">
        <v>0</v>
      </c>
      <c r="AU44" s="6">
        <v>0</v>
      </c>
      <c r="AV44" s="6">
        <v>22.725059999999999</v>
      </c>
      <c r="AW44" s="6">
        <f t="shared" si="21"/>
        <v>0</v>
      </c>
      <c r="AX44" s="6">
        <f t="shared" si="27"/>
        <v>22.725059999999999</v>
      </c>
      <c r="AY44" s="6"/>
      <c r="AZ44" s="6"/>
      <c r="BA44" s="6">
        <f t="shared" si="28"/>
        <v>22.725059999999999</v>
      </c>
      <c r="BB44" s="6"/>
      <c r="BC44" s="6">
        <f t="shared" si="22"/>
        <v>0</v>
      </c>
      <c r="BD44" s="6"/>
      <c r="BE44" s="6"/>
      <c r="BF44" s="6">
        <v>0</v>
      </c>
      <c r="BG44" s="6"/>
      <c r="BH44" s="6">
        <f t="shared" si="23"/>
        <v>0</v>
      </c>
      <c r="BI44" s="6"/>
      <c r="BJ44" s="6"/>
      <c r="BK44" s="6">
        <f t="shared" si="24"/>
        <v>0</v>
      </c>
      <c r="BL44" s="6"/>
      <c r="BM44" s="6">
        <f t="shared" si="29"/>
        <v>24.955059989999999</v>
      </c>
      <c r="BN44" s="6"/>
      <c r="BO44" s="6"/>
      <c r="BP44" s="6">
        <f t="shared" si="25"/>
        <v>24.955059989999999</v>
      </c>
      <c r="BQ44" s="6"/>
      <c r="BR44" s="6">
        <f t="shared" si="30"/>
        <v>26.50506</v>
      </c>
      <c r="BS44" s="6"/>
      <c r="BT44" s="6"/>
      <c r="BU44" s="6">
        <f>BR44-BV44</f>
        <v>26.50506</v>
      </c>
      <c r="BV44" s="6"/>
      <c r="BW44" s="38"/>
    </row>
    <row r="45" spans="1:78" ht="51" x14ac:dyDescent="0.2">
      <c r="A45" s="4" t="s">
        <v>109</v>
      </c>
      <c r="B45" s="7" t="s">
        <v>140</v>
      </c>
      <c r="C45" s="7" t="s">
        <v>141</v>
      </c>
      <c r="D45" s="8" t="s">
        <v>137</v>
      </c>
      <c r="E45" s="8">
        <v>2017</v>
      </c>
      <c r="F45" s="8">
        <v>2017</v>
      </c>
      <c r="G45" s="8">
        <f>F45</f>
        <v>2017</v>
      </c>
      <c r="H45" s="8" t="s">
        <v>90</v>
      </c>
      <c r="I45" s="8" t="s">
        <v>90</v>
      </c>
      <c r="J45" s="8" t="s">
        <v>90</v>
      </c>
      <c r="K45" s="8" t="s">
        <v>90</v>
      </c>
      <c r="L45" s="8" t="s">
        <v>90</v>
      </c>
      <c r="M45" s="8" t="s">
        <v>90</v>
      </c>
      <c r="N45" s="8" t="s">
        <v>90</v>
      </c>
      <c r="O45" s="6">
        <v>0</v>
      </c>
      <c r="P45" s="8" t="s">
        <v>90</v>
      </c>
      <c r="Q45" s="8" t="s">
        <v>90</v>
      </c>
      <c r="R45" s="8" t="s">
        <v>90</v>
      </c>
      <c r="S45" s="8" t="s">
        <v>90</v>
      </c>
      <c r="T45" s="6">
        <f t="shared" si="14"/>
        <v>13.89999998</v>
      </c>
      <c r="U45" s="6">
        <f t="shared" si="15"/>
        <v>13.46</v>
      </c>
      <c r="V45" s="6">
        <v>0</v>
      </c>
      <c r="W45" s="6">
        <f t="shared" si="16"/>
        <v>0</v>
      </c>
      <c r="X45" s="6">
        <f t="shared" si="17"/>
        <v>0</v>
      </c>
      <c r="Y45" s="6" t="s">
        <v>90</v>
      </c>
      <c r="Z45" s="6" t="s">
        <v>90</v>
      </c>
      <c r="AA45" s="6" t="s">
        <v>90</v>
      </c>
      <c r="AB45" s="6" t="s">
        <v>90</v>
      </c>
      <c r="AC45" s="6" t="s">
        <v>90</v>
      </c>
      <c r="AD45" s="6" t="s">
        <v>90</v>
      </c>
      <c r="AE45" s="6" t="s">
        <v>90</v>
      </c>
      <c r="AF45" s="6" t="s">
        <v>90</v>
      </c>
      <c r="AG45" s="6" t="s">
        <v>90</v>
      </c>
      <c r="AH45" s="6" t="s">
        <v>90</v>
      </c>
      <c r="AI45" s="6">
        <v>13.89999998</v>
      </c>
      <c r="AJ45" s="6">
        <v>0</v>
      </c>
      <c r="AK45" s="6">
        <v>0</v>
      </c>
      <c r="AL45" s="6">
        <f t="shared" si="18"/>
        <v>13.89999998</v>
      </c>
      <c r="AM45" s="6">
        <v>0</v>
      </c>
      <c r="AN45" s="6">
        <f t="shared" si="19"/>
        <v>13.46</v>
      </c>
      <c r="AO45" s="6">
        <v>0</v>
      </c>
      <c r="AP45" s="6">
        <v>0</v>
      </c>
      <c r="AQ45" s="6">
        <v>13.46</v>
      </c>
      <c r="AR45" s="6">
        <v>0</v>
      </c>
      <c r="AS45" s="6">
        <f t="shared" si="20"/>
        <v>0</v>
      </c>
      <c r="AT45" s="6">
        <v>0</v>
      </c>
      <c r="AU45" s="6">
        <v>0</v>
      </c>
      <c r="AV45" s="6">
        <v>0</v>
      </c>
      <c r="AW45" s="6">
        <f t="shared" si="21"/>
        <v>0</v>
      </c>
      <c r="AX45" s="6">
        <f t="shared" si="27"/>
        <v>0</v>
      </c>
      <c r="AY45" s="6"/>
      <c r="AZ45" s="6"/>
      <c r="BA45" s="6">
        <f t="shared" si="28"/>
        <v>0</v>
      </c>
      <c r="BB45" s="6"/>
      <c r="BC45" s="6">
        <f t="shared" si="22"/>
        <v>0</v>
      </c>
      <c r="BD45" s="6"/>
      <c r="BE45" s="6"/>
      <c r="BF45" s="6">
        <v>0</v>
      </c>
      <c r="BG45" s="6"/>
      <c r="BH45" s="6">
        <f t="shared" si="23"/>
        <v>0</v>
      </c>
      <c r="BI45" s="6"/>
      <c r="BJ45" s="6"/>
      <c r="BK45" s="6">
        <f t="shared" si="24"/>
        <v>0</v>
      </c>
      <c r="BL45" s="6"/>
      <c r="BM45" s="6">
        <f t="shared" si="29"/>
        <v>13.89999998</v>
      </c>
      <c r="BN45" s="6"/>
      <c r="BO45" s="6"/>
      <c r="BP45" s="6">
        <f t="shared" si="25"/>
        <v>13.89999998</v>
      </c>
      <c r="BQ45" s="6"/>
      <c r="BR45" s="6">
        <f t="shared" si="30"/>
        <v>13.46</v>
      </c>
      <c r="BS45" s="6"/>
      <c r="BT45" s="6"/>
      <c r="BU45" s="6">
        <f t="shared" si="26"/>
        <v>13.46</v>
      </c>
      <c r="BV45" s="6"/>
      <c r="BW45" s="6"/>
    </row>
    <row r="46" spans="1:78" ht="53.25" customHeight="1" x14ac:dyDescent="0.2">
      <c r="A46" s="4" t="s">
        <v>109</v>
      </c>
      <c r="B46" s="7" t="s">
        <v>142</v>
      </c>
      <c r="C46" s="7" t="s">
        <v>143</v>
      </c>
      <c r="D46" s="8" t="s">
        <v>97</v>
      </c>
      <c r="E46" s="8">
        <v>2018</v>
      </c>
      <c r="F46" s="8">
        <v>2018</v>
      </c>
      <c r="G46" s="8">
        <v>2018</v>
      </c>
      <c r="H46" s="8" t="s">
        <v>90</v>
      </c>
      <c r="I46" s="8" t="s">
        <v>90</v>
      </c>
      <c r="J46" s="8" t="s">
        <v>90</v>
      </c>
      <c r="K46" s="8" t="s">
        <v>90</v>
      </c>
      <c r="L46" s="8" t="s">
        <v>90</v>
      </c>
      <c r="M46" s="8" t="s">
        <v>90</v>
      </c>
      <c r="N46" s="8" t="s">
        <v>90</v>
      </c>
      <c r="O46" s="6">
        <v>0</v>
      </c>
      <c r="P46" s="8" t="s">
        <v>90</v>
      </c>
      <c r="Q46" s="8" t="s">
        <v>90</v>
      </c>
      <c r="R46" s="8" t="s">
        <v>90</v>
      </c>
      <c r="S46" s="8" t="s">
        <v>90</v>
      </c>
      <c r="T46" s="6">
        <f t="shared" si="14"/>
        <v>11.300224999999999</v>
      </c>
      <c r="U46" s="6">
        <f>BR46</f>
        <v>11.300224999999999</v>
      </c>
      <c r="V46" s="6">
        <v>0</v>
      </c>
      <c r="W46" s="6">
        <f t="shared" si="16"/>
        <v>11.300224999999999</v>
      </c>
      <c r="X46" s="6">
        <f t="shared" si="17"/>
        <v>11.300224999999999</v>
      </c>
      <c r="Y46" s="6" t="s">
        <v>90</v>
      </c>
      <c r="Z46" s="6" t="s">
        <v>90</v>
      </c>
      <c r="AA46" s="6" t="s">
        <v>90</v>
      </c>
      <c r="AB46" s="6" t="s">
        <v>90</v>
      </c>
      <c r="AC46" s="6" t="s">
        <v>90</v>
      </c>
      <c r="AD46" s="6" t="s">
        <v>90</v>
      </c>
      <c r="AE46" s="6" t="s">
        <v>90</v>
      </c>
      <c r="AF46" s="6" t="s">
        <v>90</v>
      </c>
      <c r="AG46" s="6" t="s">
        <v>90</v>
      </c>
      <c r="AH46" s="6" t="s">
        <v>90</v>
      </c>
      <c r="AI46" s="6">
        <v>0</v>
      </c>
      <c r="AJ46" s="6">
        <v>0</v>
      </c>
      <c r="AK46" s="6">
        <v>0</v>
      </c>
      <c r="AL46" s="6">
        <v>0</v>
      </c>
      <c r="AM46" s="6">
        <v>0</v>
      </c>
      <c r="AN46" s="6">
        <f>AO46+AP46+AQ46+AR46</f>
        <v>0</v>
      </c>
      <c r="AO46" s="6">
        <v>0</v>
      </c>
      <c r="AP46" s="6">
        <v>0</v>
      </c>
      <c r="AQ46" s="6">
        <v>0</v>
      </c>
      <c r="AR46" s="6">
        <v>0</v>
      </c>
      <c r="AS46" s="6">
        <f>AT46+AU46+AV46+AW46</f>
        <v>11.300224999999999</v>
      </c>
      <c r="AT46" s="6">
        <v>0</v>
      </c>
      <c r="AU46" s="6">
        <v>0</v>
      </c>
      <c r="AV46" s="6">
        <v>11.300224999999999</v>
      </c>
      <c r="AW46" s="6">
        <f>AT46</f>
        <v>0</v>
      </c>
      <c r="AX46" s="6">
        <f>AY46+AZ46+BA46+BB46</f>
        <v>11.300224999999999</v>
      </c>
      <c r="AY46" s="6"/>
      <c r="AZ46" s="6"/>
      <c r="BA46" s="6">
        <f>AS46</f>
        <v>11.300224999999999</v>
      </c>
      <c r="BB46" s="6"/>
      <c r="BC46" s="6">
        <f>BD46+BE46+BF46+BG46</f>
        <v>0</v>
      </c>
      <c r="BD46" s="6"/>
      <c r="BE46" s="6"/>
      <c r="BF46" s="6">
        <v>0</v>
      </c>
      <c r="BG46" s="6"/>
      <c r="BH46" s="6">
        <f>BC46</f>
        <v>0</v>
      </c>
      <c r="BI46" s="6"/>
      <c r="BJ46" s="6"/>
      <c r="BK46" s="6">
        <f>BH46</f>
        <v>0</v>
      </c>
      <c r="BL46" s="6"/>
      <c r="BM46" s="6">
        <f>AI46+AS46+BC46</f>
        <v>11.300224999999999</v>
      </c>
      <c r="BN46" s="6"/>
      <c r="BO46" s="6"/>
      <c r="BP46" s="6">
        <f>BM46</f>
        <v>11.300224999999999</v>
      </c>
      <c r="BQ46" s="6"/>
      <c r="BR46" s="6">
        <f>AN46+AX46+BH46</f>
        <v>11.300224999999999</v>
      </c>
      <c r="BS46" s="6"/>
      <c r="BT46" s="6"/>
      <c r="BU46" s="6">
        <f>BR46</f>
        <v>11.300224999999999</v>
      </c>
      <c r="BV46" s="6"/>
      <c r="BW46" s="36"/>
    </row>
    <row r="47" spans="1:78" ht="89.25" x14ac:dyDescent="0.2">
      <c r="A47" s="4" t="s">
        <v>109</v>
      </c>
      <c r="B47" s="7" t="s">
        <v>144</v>
      </c>
      <c r="C47" s="7" t="s">
        <v>145</v>
      </c>
      <c r="D47" s="8" t="s">
        <v>97</v>
      </c>
      <c r="E47" s="8">
        <v>2018</v>
      </c>
      <c r="F47" s="8">
        <v>2018</v>
      </c>
      <c r="G47" s="8">
        <v>2018</v>
      </c>
      <c r="H47" s="8" t="s">
        <v>90</v>
      </c>
      <c r="I47" s="8" t="s">
        <v>90</v>
      </c>
      <c r="J47" s="8" t="s">
        <v>90</v>
      </c>
      <c r="K47" s="8" t="s">
        <v>90</v>
      </c>
      <c r="L47" s="8" t="s">
        <v>90</v>
      </c>
      <c r="M47" s="8" t="s">
        <v>90</v>
      </c>
      <c r="N47" s="8" t="s">
        <v>90</v>
      </c>
      <c r="O47" s="6">
        <v>0</v>
      </c>
      <c r="P47" s="8" t="s">
        <v>90</v>
      </c>
      <c r="Q47" s="8" t="s">
        <v>90</v>
      </c>
      <c r="R47" s="8" t="s">
        <v>90</v>
      </c>
      <c r="S47" s="8" t="s">
        <v>90</v>
      </c>
      <c r="T47" s="6">
        <f t="shared" si="14"/>
        <v>2.7029518400000003</v>
      </c>
      <c r="U47" s="6">
        <f>BR47</f>
        <v>5.7129518400000006</v>
      </c>
      <c r="V47" s="6">
        <v>0</v>
      </c>
      <c r="W47" s="6">
        <f t="shared" si="16"/>
        <v>2.7029518400000003</v>
      </c>
      <c r="X47" s="6">
        <f t="shared" si="17"/>
        <v>5.7129518400000006</v>
      </c>
      <c r="Y47" s="6" t="s">
        <v>90</v>
      </c>
      <c r="Z47" s="6" t="s">
        <v>90</v>
      </c>
      <c r="AA47" s="6" t="s">
        <v>90</v>
      </c>
      <c r="AB47" s="6" t="s">
        <v>90</v>
      </c>
      <c r="AC47" s="6" t="s">
        <v>90</v>
      </c>
      <c r="AD47" s="6" t="s">
        <v>90</v>
      </c>
      <c r="AE47" s="6" t="s">
        <v>90</v>
      </c>
      <c r="AF47" s="6" t="s">
        <v>90</v>
      </c>
      <c r="AG47" s="6" t="s">
        <v>90</v>
      </c>
      <c r="AH47" s="6" t="s">
        <v>90</v>
      </c>
      <c r="AI47" s="6">
        <v>0</v>
      </c>
      <c r="AJ47" s="6">
        <v>0</v>
      </c>
      <c r="AK47" s="6">
        <v>0</v>
      </c>
      <c r="AL47" s="6">
        <v>0</v>
      </c>
      <c r="AM47" s="6">
        <v>0</v>
      </c>
      <c r="AN47" s="6">
        <f>AO47+AP47+AQ47+AR47</f>
        <v>0</v>
      </c>
      <c r="AO47" s="6">
        <v>0</v>
      </c>
      <c r="AP47" s="6">
        <v>0</v>
      </c>
      <c r="AQ47" s="6">
        <v>0</v>
      </c>
      <c r="AR47" s="6">
        <v>0</v>
      </c>
      <c r="AS47" s="6">
        <f>AT47+AU47+AV47+AW47</f>
        <v>2.7029518400000003</v>
      </c>
      <c r="AT47" s="6">
        <v>0</v>
      </c>
      <c r="AU47" s="6">
        <v>0</v>
      </c>
      <c r="AV47" s="6">
        <v>2.7029518400000003</v>
      </c>
      <c r="AW47" s="6">
        <f>AT47</f>
        <v>0</v>
      </c>
      <c r="AX47" s="6">
        <f>AY47+AZ47+BA47+BB47</f>
        <v>2.7029518400000003</v>
      </c>
      <c r="AY47" s="6"/>
      <c r="AZ47" s="6"/>
      <c r="BA47" s="6">
        <f>AS47</f>
        <v>2.7029518400000003</v>
      </c>
      <c r="BB47" s="6"/>
      <c r="BC47" s="6">
        <f>BD47+BE47+BF47+BG47</f>
        <v>0</v>
      </c>
      <c r="BD47" s="6">
        <v>0</v>
      </c>
      <c r="BE47" s="6">
        <v>0</v>
      </c>
      <c r="BF47" s="6">
        <v>0</v>
      </c>
      <c r="BG47" s="6">
        <v>0</v>
      </c>
      <c r="BH47" s="6">
        <f>BK47</f>
        <v>3.01</v>
      </c>
      <c r="BI47" s="6"/>
      <c r="BJ47" s="6"/>
      <c r="BK47" s="6">
        <v>3.01</v>
      </c>
      <c r="BL47" s="6"/>
      <c r="BM47" s="6">
        <f>AI47+AS47+BC47</f>
        <v>2.7029518400000003</v>
      </c>
      <c r="BN47" s="6"/>
      <c r="BO47" s="6"/>
      <c r="BP47" s="6">
        <f>BM47</f>
        <v>2.7029518400000003</v>
      </c>
      <c r="BQ47" s="6"/>
      <c r="BR47" s="6">
        <f>AN47+AX47+BH47</f>
        <v>5.7129518400000006</v>
      </c>
      <c r="BS47" s="6"/>
      <c r="BT47" s="6"/>
      <c r="BU47" s="6">
        <f>BR47</f>
        <v>5.7129518400000006</v>
      </c>
      <c r="BV47" s="6"/>
      <c r="BW47" s="9" t="s">
        <v>146</v>
      </c>
    </row>
    <row r="48" spans="1:78" ht="76.5" x14ac:dyDescent="0.2">
      <c r="A48" s="4" t="s">
        <v>109</v>
      </c>
      <c r="B48" s="7" t="s">
        <v>147</v>
      </c>
      <c r="C48" s="7" t="s">
        <v>148</v>
      </c>
      <c r="D48" s="37" t="s">
        <v>113</v>
      </c>
      <c r="E48" s="8">
        <v>2017</v>
      </c>
      <c r="F48" s="8">
        <v>2017</v>
      </c>
      <c r="G48" s="8">
        <v>2018</v>
      </c>
      <c r="H48" s="40">
        <f>I48</f>
        <v>0.95999999759999988</v>
      </c>
      <c r="I48" s="40">
        <v>0.95999999759999988</v>
      </c>
      <c r="J48" s="41">
        <v>42583</v>
      </c>
      <c r="K48" s="42">
        <f>BR48</f>
        <v>2.6425710000000002</v>
      </c>
      <c r="L48" s="42">
        <f>K48</f>
        <v>2.6425710000000002</v>
      </c>
      <c r="M48" s="41">
        <v>42716</v>
      </c>
      <c r="N48" s="8" t="s">
        <v>90</v>
      </c>
      <c r="O48" s="6">
        <v>0</v>
      </c>
      <c r="P48" s="8" t="s">
        <v>90</v>
      </c>
      <c r="Q48" s="8" t="s">
        <v>90</v>
      </c>
      <c r="R48" s="8" t="s">
        <v>90</v>
      </c>
      <c r="S48" s="8" t="s">
        <v>90</v>
      </c>
      <c r="T48" s="6">
        <f t="shared" si="14"/>
        <v>2.6425709976</v>
      </c>
      <c r="U48" s="6">
        <f t="shared" si="15"/>
        <v>2.6425710000000002</v>
      </c>
      <c r="V48" s="6">
        <v>0</v>
      </c>
      <c r="W48" s="6">
        <f t="shared" si="16"/>
        <v>1.6825710000000003</v>
      </c>
      <c r="X48" s="6">
        <f t="shared" si="17"/>
        <v>1.6825710000000003</v>
      </c>
      <c r="Y48" s="6" t="s">
        <v>90</v>
      </c>
      <c r="Z48" s="6" t="s">
        <v>90</v>
      </c>
      <c r="AA48" s="6" t="s">
        <v>90</v>
      </c>
      <c r="AB48" s="6" t="s">
        <v>90</v>
      </c>
      <c r="AC48" s="6" t="s">
        <v>90</v>
      </c>
      <c r="AD48" s="6" t="s">
        <v>90</v>
      </c>
      <c r="AE48" s="6" t="s">
        <v>90</v>
      </c>
      <c r="AF48" s="6" t="s">
        <v>90</v>
      </c>
      <c r="AG48" s="6" t="s">
        <v>90</v>
      </c>
      <c r="AH48" s="6" t="s">
        <v>90</v>
      </c>
      <c r="AI48" s="6">
        <v>0.95999999759999988</v>
      </c>
      <c r="AJ48" s="6">
        <v>0</v>
      </c>
      <c r="AK48" s="6">
        <v>0</v>
      </c>
      <c r="AL48" s="6">
        <f>AI48</f>
        <v>0.95999999759999988</v>
      </c>
      <c r="AM48" s="6">
        <v>0</v>
      </c>
      <c r="AN48" s="6">
        <f t="shared" si="19"/>
        <v>0.96</v>
      </c>
      <c r="AO48" s="6">
        <v>0</v>
      </c>
      <c r="AP48" s="6">
        <v>0</v>
      </c>
      <c r="AQ48" s="6">
        <v>0.96</v>
      </c>
      <c r="AR48" s="6">
        <v>0</v>
      </c>
      <c r="AS48" s="6">
        <f t="shared" si="20"/>
        <v>1.682571</v>
      </c>
      <c r="AT48" s="6">
        <v>0</v>
      </c>
      <c r="AU48" s="6">
        <v>0</v>
      </c>
      <c r="AV48" s="6">
        <v>1.682571</v>
      </c>
      <c r="AW48" s="6">
        <f t="shared" si="21"/>
        <v>0</v>
      </c>
      <c r="AX48" s="6">
        <f t="shared" si="27"/>
        <v>1.682571</v>
      </c>
      <c r="AY48" s="6"/>
      <c r="AZ48" s="6"/>
      <c r="BA48" s="6">
        <f t="shared" si="28"/>
        <v>1.682571</v>
      </c>
      <c r="BB48" s="6"/>
      <c r="BC48" s="6">
        <f t="shared" si="22"/>
        <v>0</v>
      </c>
      <c r="BD48" s="6"/>
      <c r="BE48" s="6"/>
      <c r="BF48" s="6">
        <v>0</v>
      </c>
      <c r="BG48" s="6"/>
      <c r="BH48" s="6">
        <f t="shared" si="23"/>
        <v>0</v>
      </c>
      <c r="BI48" s="6"/>
      <c r="BJ48" s="6"/>
      <c r="BK48" s="6">
        <f t="shared" si="24"/>
        <v>0</v>
      </c>
      <c r="BL48" s="6"/>
      <c r="BM48" s="6">
        <f t="shared" si="29"/>
        <v>2.6425709976</v>
      </c>
      <c r="BN48" s="6"/>
      <c r="BO48" s="6"/>
      <c r="BP48" s="6">
        <f t="shared" si="25"/>
        <v>2.6425709976</v>
      </c>
      <c r="BQ48" s="6"/>
      <c r="BR48" s="6">
        <f t="shared" si="30"/>
        <v>2.6425710000000002</v>
      </c>
      <c r="BS48" s="6"/>
      <c r="BT48" s="6"/>
      <c r="BU48" s="6">
        <f t="shared" si="26"/>
        <v>2.6425710000000002</v>
      </c>
      <c r="BV48" s="6"/>
      <c r="BW48" s="6"/>
      <c r="BZ48" s="35"/>
    </row>
    <row r="49" spans="1:78" ht="63.75" x14ac:dyDescent="0.2">
      <c r="A49" s="4" t="s">
        <v>109</v>
      </c>
      <c r="B49" s="7" t="s">
        <v>149</v>
      </c>
      <c r="C49" s="7" t="s">
        <v>150</v>
      </c>
      <c r="D49" s="8" t="s">
        <v>132</v>
      </c>
      <c r="E49" s="8">
        <v>2017</v>
      </c>
      <c r="F49" s="8">
        <f>E49</f>
        <v>2017</v>
      </c>
      <c r="G49" s="8">
        <f>F49</f>
        <v>2017</v>
      </c>
      <c r="H49" s="40">
        <f>I49</f>
        <v>10.829999879999999</v>
      </c>
      <c r="I49" s="40">
        <v>10.829999879999999</v>
      </c>
      <c r="J49" s="41">
        <v>42583</v>
      </c>
      <c r="K49" s="42">
        <f>L49</f>
        <v>10.829999879999999</v>
      </c>
      <c r="L49" s="42">
        <f>I49</f>
        <v>10.829999879999999</v>
      </c>
      <c r="M49" s="41">
        <f>J49</f>
        <v>42583</v>
      </c>
      <c r="N49" s="8" t="s">
        <v>90</v>
      </c>
      <c r="O49" s="6">
        <v>0</v>
      </c>
      <c r="P49" s="8" t="s">
        <v>90</v>
      </c>
      <c r="Q49" s="8" t="s">
        <v>90</v>
      </c>
      <c r="R49" s="8" t="s">
        <v>90</v>
      </c>
      <c r="S49" s="8" t="s">
        <v>90</v>
      </c>
      <c r="T49" s="6">
        <f t="shared" si="14"/>
        <v>10.829999879999999</v>
      </c>
      <c r="U49" s="6">
        <f t="shared" si="15"/>
        <v>30.803999879999999</v>
      </c>
      <c r="V49" s="6">
        <v>0</v>
      </c>
      <c r="W49" s="6">
        <f t="shared" si="16"/>
        <v>0</v>
      </c>
      <c r="X49" s="6">
        <f t="shared" si="17"/>
        <v>26.713999879999999</v>
      </c>
      <c r="Y49" s="6" t="s">
        <v>90</v>
      </c>
      <c r="Z49" s="6" t="s">
        <v>90</v>
      </c>
      <c r="AA49" s="6" t="s">
        <v>90</v>
      </c>
      <c r="AB49" s="6" t="s">
        <v>90</v>
      </c>
      <c r="AC49" s="6" t="s">
        <v>90</v>
      </c>
      <c r="AD49" s="6" t="s">
        <v>90</v>
      </c>
      <c r="AE49" s="6" t="s">
        <v>90</v>
      </c>
      <c r="AF49" s="6" t="s">
        <v>90</v>
      </c>
      <c r="AG49" s="6" t="s">
        <v>90</v>
      </c>
      <c r="AH49" s="6" t="s">
        <v>90</v>
      </c>
      <c r="AI49" s="6">
        <v>10.829999879999999</v>
      </c>
      <c r="AJ49" s="6">
        <v>0</v>
      </c>
      <c r="AK49" s="6">
        <v>0</v>
      </c>
      <c r="AL49" s="6">
        <f>AI49</f>
        <v>10.829999879999999</v>
      </c>
      <c r="AM49" s="6">
        <v>0</v>
      </c>
      <c r="AN49" s="6">
        <f t="shared" si="19"/>
        <v>4.09</v>
      </c>
      <c r="AO49" s="6">
        <v>0</v>
      </c>
      <c r="AP49" s="6">
        <v>0</v>
      </c>
      <c r="AQ49" s="6">
        <v>4.09</v>
      </c>
      <c r="AR49" s="6">
        <v>0</v>
      </c>
      <c r="AS49" s="6">
        <f t="shared" si="20"/>
        <v>0</v>
      </c>
      <c r="AT49" s="6">
        <v>0</v>
      </c>
      <c r="AU49" s="6">
        <v>0</v>
      </c>
      <c r="AV49" s="6">
        <v>0</v>
      </c>
      <c r="AW49" s="6">
        <f t="shared" si="21"/>
        <v>0</v>
      </c>
      <c r="AX49" s="6">
        <f t="shared" si="27"/>
        <v>6.7399998799999992</v>
      </c>
      <c r="AY49" s="6">
        <v>0</v>
      </c>
      <c r="AZ49" s="6">
        <v>0</v>
      </c>
      <c r="BA49" s="6">
        <f>AI49-AN49</f>
        <v>6.7399998799999992</v>
      </c>
      <c r="BB49" s="6">
        <v>0</v>
      </c>
      <c r="BC49" s="6">
        <f t="shared" si="22"/>
        <v>0</v>
      </c>
      <c r="BD49" s="6"/>
      <c r="BE49" s="6"/>
      <c r="BF49" s="6">
        <v>0</v>
      </c>
      <c r="BG49" s="6"/>
      <c r="BH49" s="6">
        <f>BK49</f>
        <v>19.974</v>
      </c>
      <c r="BI49" s="6"/>
      <c r="BJ49" s="6"/>
      <c r="BK49" s="6">
        <v>19.974</v>
      </c>
      <c r="BL49" s="6"/>
      <c r="BM49" s="6">
        <f t="shared" si="29"/>
        <v>10.829999879999999</v>
      </c>
      <c r="BN49" s="6"/>
      <c r="BO49" s="6"/>
      <c r="BP49" s="6">
        <f t="shared" si="25"/>
        <v>10.829999879999999</v>
      </c>
      <c r="BQ49" s="6"/>
      <c r="BR49" s="6">
        <f t="shared" si="30"/>
        <v>30.803999879999999</v>
      </c>
      <c r="BS49" s="6"/>
      <c r="BT49" s="6"/>
      <c r="BU49" s="6">
        <f t="shared" si="26"/>
        <v>30.803999879999999</v>
      </c>
      <c r="BV49" s="6"/>
      <c r="BW49" s="36" t="s">
        <v>151</v>
      </c>
      <c r="BY49" s="35"/>
      <c r="BZ49" s="35">
        <f>AN49</f>
        <v>4.09</v>
      </c>
    </row>
    <row r="50" spans="1:78" ht="51" x14ac:dyDescent="0.2">
      <c r="A50" s="4" t="s">
        <v>109</v>
      </c>
      <c r="B50" s="7" t="s">
        <v>152</v>
      </c>
      <c r="C50" s="7" t="s">
        <v>153</v>
      </c>
      <c r="D50" s="8" t="s">
        <v>97</v>
      </c>
      <c r="E50" s="8">
        <v>2018</v>
      </c>
      <c r="F50" s="8">
        <v>2018</v>
      </c>
      <c r="G50" s="8">
        <v>2018</v>
      </c>
      <c r="H50" s="43"/>
      <c r="I50" s="42"/>
      <c r="J50" s="43"/>
      <c r="K50" s="42">
        <f>L50</f>
        <v>0.93054999999999999</v>
      </c>
      <c r="L50" s="42">
        <f>U50</f>
        <v>0.93054999999999999</v>
      </c>
      <c r="M50" s="43"/>
      <c r="N50" s="8" t="s">
        <v>90</v>
      </c>
      <c r="O50" s="6">
        <v>0</v>
      </c>
      <c r="P50" s="8" t="s">
        <v>90</v>
      </c>
      <c r="Q50" s="8" t="s">
        <v>90</v>
      </c>
      <c r="R50" s="8" t="s">
        <v>90</v>
      </c>
      <c r="S50" s="8" t="s">
        <v>90</v>
      </c>
      <c r="T50" s="6">
        <f t="shared" si="14"/>
        <v>0.93054999999999999</v>
      </c>
      <c r="U50" s="6">
        <f t="shared" si="15"/>
        <v>0.93054999999999999</v>
      </c>
      <c r="V50" s="6">
        <v>0</v>
      </c>
      <c r="W50" s="6">
        <f t="shared" si="16"/>
        <v>0.93054999999999999</v>
      </c>
      <c r="X50" s="6">
        <f t="shared" si="17"/>
        <v>0.93054999999999999</v>
      </c>
      <c r="Y50" s="6" t="s">
        <v>90</v>
      </c>
      <c r="Z50" s="6" t="s">
        <v>90</v>
      </c>
      <c r="AA50" s="6" t="s">
        <v>90</v>
      </c>
      <c r="AB50" s="6" t="s">
        <v>90</v>
      </c>
      <c r="AC50" s="6" t="s">
        <v>90</v>
      </c>
      <c r="AD50" s="6" t="s">
        <v>90</v>
      </c>
      <c r="AE50" s="6" t="s">
        <v>90</v>
      </c>
      <c r="AF50" s="6" t="s">
        <v>90</v>
      </c>
      <c r="AG50" s="6" t="s">
        <v>90</v>
      </c>
      <c r="AH50" s="6" t="s">
        <v>90</v>
      </c>
      <c r="AI50" s="6">
        <v>0</v>
      </c>
      <c r="AJ50" s="6">
        <v>0</v>
      </c>
      <c r="AK50" s="6">
        <v>0</v>
      </c>
      <c r="AL50" s="6">
        <v>0</v>
      </c>
      <c r="AM50" s="6">
        <v>0</v>
      </c>
      <c r="AN50" s="6">
        <f t="shared" si="19"/>
        <v>0</v>
      </c>
      <c r="AO50" s="6">
        <v>0</v>
      </c>
      <c r="AP50" s="6">
        <v>0</v>
      </c>
      <c r="AQ50" s="6">
        <v>0</v>
      </c>
      <c r="AR50" s="6">
        <v>0</v>
      </c>
      <c r="AS50" s="6">
        <f t="shared" si="20"/>
        <v>0.93054999999999999</v>
      </c>
      <c r="AT50" s="6">
        <v>0</v>
      </c>
      <c r="AU50" s="6">
        <v>0</v>
      </c>
      <c r="AV50" s="6">
        <v>0.93054999999999999</v>
      </c>
      <c r="AW50" s="6">
        <f t="shared" si="21"/>
        <v>0</v>
      </c>
      <c r="AX50" s="6">
        <f t="shared" si="27"/>
        <v>0.93054999999999999</v>
      </c>
      <c r="AY50" s="6"/>
      <c r="AZ50" s="6"/>
      <c r="BA50" s="6">
        <f t="shared" si="28"/>
        <v>0.93054999999999999</v>
      </c>
      <c r="BB50" s="6"/>
      <c r="BC50" s="6">
        <f t="shared" si="22"/>
        <v>0</v>
      </c>
      <c r="BD50" s="6"/>
      <c r="BE50" s="6"/>
      <c r="BF50" s="6">
        <v>0</v>
      </c>
      <c r="BG50" s="6"/>
      <c r="BH50" s="6">
        <f t="shared" si="23"/>
        <v>0</v>
      </c>
      <c r="BI50" s="6"/>
      <c r="BJ50" s="6"/>
      <c r="BK50" s="6">
        <f t="shared" si="24"/>
        <v>0</v>
      </c>
      <c r="BL50" s="6"/>
      <c r="BM50" s="6">
        <f t="shared" si="29"/>
        <v>0.93054999999999999</v>
      </c>
      <c r="BN50" s="6"/>
      <c r="BO50" s="6"/>
      <c r="BP50" s="6">
        <f t="shared" si="25"/>
        <v>0.93054999999999999</v>
      </c>
      <c r="BQ50" s="6"/>
      <c r="BR50" s="6">
        <f t="shared" si="30"/>
        <v>0.93054999999999999</v>
      </c>
      <c r="BS50" s="6"/>
      <c r="BT50" s="6"/>
      <c r="BU50" s="6">
        <f t="shared" si="26"/>
        <v>0.93054999999999999</v>
      </c>
      <c r="BV50" s="6"/>
      <c r="BW50" s="36"/>
      <c r="BZ50" s="35">
        <f>AX49/1.18</f>
        <v>5.7118643050847453</v>
      </c>
    </row>
    <row r="51" spans="1:78" ht="51" customHeight="1" x14ac:dyDescent="0.2">
      <c r="A51" s="44" t="s">
        <v>109</v>
      </c>
      <c r="B51" s="7" t="s">
        <v>154</v>
      </c>
      <c r="C51" s="18" t="s">
        <v>155</v>
      </c>
      <c r="D51" s="8" t="s">
        <v>97</v>
      </c>
      <c r="E51" s="43">
        <v>2019</v>
      </c>
      <c r="F51" s="43"/>
      <c r="G51" s="43">
        <v>2019</v>
      </c>
      <c r="H51" s="8" t="s">
        <v>90</v>
      </c>
      <c r="I51" s="8" t="s">
        <v>90</v>
      </c>
      <c r="J51" s="8" t="s">
        <v>90</v>
      </c>
      <c r="K51" s="8" t="s">
        <v>90</v>
      </c>
      <c r="L51" s="8" t="s">
        <v>90</v>
      </c>
      <c r="M51" s="8" t="s">
        <v>90</v>
      </c>
      <c r="N51" s="8" t="s">
        <v>90</v>
      </c>
      <c r="O51" s="6">
        <v>0</v>
      </c>
      <c r="P51" s="8" t="s">
        <v>90</v>
      </c>
      <c r="Q51" s="8" t="s">
        <v>90</v>
      </c>
      <c r="R51" s="8" t="s">
        <v>90</v>
      </c>
      <c r="S51" s="8" t="s">
        <v>90</v>
      </c>
      <c r="T51" s="6">
        <f t="shared" si="14"/>
        <v>0</v>
      </c>
      <c r="U51" s="6">
        <v>136.78111799999999</v>
      </c>
      <c r="V51" s="6">
        <v>0</v>
      </c>
      <c r="W51" s="6">
        <f t="shared" si="16"/>
        <v>0</v>
      </c>
      <c r="X51" s="6">
        <f>U51</f>
        <v>136.78111799999999</v>
      </c>
      <c r="Y51" s="6" t="s">
        <v>90</v>
      </c>
      <c r="Z51" s="6" t="s">
        <v>90</v>
      </c>
      <c r="AA51" s="6" t="s">
        <v>90</v>
      </c>
      <c r="AB51" s="6" t="s">
        <v>90</v>
      </c>
      <c r="AC51" s="6" t="s">
        <v>90</v>
      </c>
      <c r="AD51" s="6" t="s">
        <v>90</v>
      </c>
      <c r="AE51" s="6" t="s">
        <v>90</v>
      </c>
      <c r="AF51" s="6" t="s">
        <v>90</v>
      </c>
      <c r="AG51" s="6" t="s">
        <v>90</v>
      </c>
      <c r="AH51" s="6" t="s">
        <v>90</v>
      </c>
      <c r="AI51" s="6">
        <f t="shared" ref="AI51:AL54" si="31">AJ51+AK51+AL51+AM51</f>
        <v>0</v>
      </c>
      <c r="AJ51" s="6">
        <f t="shared" si="31"/>
        <v>0</v>
      </c>
      <c r="AK51" s="6">
        <f t="shared" si="31"/>
        <v>0</v>
      </c>
      <c r="AL51" s="6">
        <f t="shared" si="31"/>
        <v>0</v>
      </c>
      <c r="AM51" s="6">
        <v>0</v>
      </c>
      <c r="AN51" s="6">
        <f t="shared" si="19"/>
        <v>0</v>
      </c>
      <c r="AO51" s="6">
        <v>0</v>
      </c>
      <c r="AP51" s="6">
        <v>0</v>
      </c>
      <c r="AQ51" s="6">
        <f t="shared" ref="AQ51:AQ54" si="32">AR51+AS51+AT51+AU51</f>
        <v>0</v>
      </c>
      <c r="AR51" s="6">
        <v>0</v>
      </c>
      <c r="AS51" s="6">
        <f t="shared" si="20"/>
        <v>0</v>
      </c>
      <c r="AT51" s="6">
        <v>0</v>
      </c>
      <c r="AU51" s="6">
        <v>0</v>
      </c>
      <c r="AV51" s="6">
        <v>0</v>
      </c>
      <c r="AW51" s="6">
        <v>0</v>
      </c>
      <c r="AX51" s="6">
        <f t="shared" si="27"/>
        <v>0</v>
      </c>
      <c r="AY51" s="6">
        <f t="shared" ref="AY51:AZ54" si="33">AQ51</f>
        <v>0</v>
      </c>
      <c r="AZ51" s="6">
        <f t="shared" si="33"/>
        <v>0</v>
      </c>
      <c r="BA51" s="6">
        <f t="shared" si="28"/>
        <v>0</v>
      </c>
      <c r="BB51" s="6">
        <f t="shared" si="28"/>
        <v>0</v>
      </c>
      <c r="BC51" s="6">
        <f t="shared" si="22"/>
        <v>0</v>
      </c>
      <c r="BD51" s="6">
        <v>0</v>
      </c>
      <c r="BE51" s="6">
        <v>0</v>
      </c>
      <c r="BF51" s="6">
        <v>0</v>
      </c>
      <c r="BG51" s="6">
        <v>0</v>
      </c>
      <c r="BH51" s="6">
        <v>55.584390999999997</v>
      </c>
      <c r="BI51" s="6"/>
      <c r="BJ51" s="6"/>
      <c r="BK51" s="6">
        <f>BH51</f>
        <v>55.584390999999997</v>
      </c>
      <c r="BL51" s="6"/>
      <c r="BM51" s="6">
        <v>0</v>
      </c>
      <c r="BN51" s="6">
        <v>0</v>
      </c>
      <c r="BO51" s="6">
        <v>0</v>
      </c>
      <c r="BP51" s="6">
        <v>0</v>
      </c>
      <c r="BQ51" s="6">
        <v>0</v>
      </c>
      <c r="BR51" s="6">
        <f t="shared" si="30"/>
        <v>55.584390999999997</v>
      </c>
      <c r="BS51" s="6"/>
      <c r="BT51" s="6"/>
      <c r="BU51" s="6">
        <f t="shared" si="26"/>
        <v>55.584390999999997</v>
      </c>
      <c r="BV51" s="6"/>
      <c r="BW51" s="9" t="s">
        <v>156</v>
      </c>
      <c r="BZ51" s="35">
        <f>BH49</f>
        <v>19.974</v>
      </c>
    </row>
    <row r="52" spans="1:78" ht="114.75" x14ac:dyDescent="0.2">
      <c r="A52" s="44" t="s">
        <v>109</v>
      </c>
      <c r="B52" s="7" t="s">
        <v>157</v>
      </c>
      <c r="C52" s="18" t="s">
        <v>158</v>
      </c>
      <c r="D52" s="8" t="s">
        <v>97</v>
      </c>
      <c r="E52" s="43">
        <v>2019</v>
      </c>
      <c r="F52" s="43"/>
      <c r="G52" s="43">
        <v>2019</v>
      </c>
      <c r="H52" s="8" t="s">
        <v>90</v>
      </c>
      <c r="I52" s="8" t="s">
        <v>90</v>
      </c>
      <c r="J52" s="8" t="s">
        <v>90</v>
      </c>
      <c r="K52" s="8" t="s">
        <v>90</v>
      </c>
      <c r="L52" s="8" t="s">
        <v>90</v>
      </c>
      <c r="M52" s="8" t="s">
        <v>90</v>
      </c>
      <c r="N52" s="8" t="s">
        <v>90</v>
      </c>
      <c r="O52" s="6">
        <v>0</v>
      </c>
      <c r="P52" s="8" t="s">
        <v>90</v>
      </c>
      <c r="Q52" s="8" t="s">
        <v>90</v>
      </c>
      <c r="R52" s="8" t="s">
        <v>90</v>
      </c>
      <c r="S52" s="8" t="s">
        <v>90</v>
      </c>
      <c r="T52" s="6">
        <f t="shared" si="14"/>
        <v>0</v>
      </c>
      <c r="U52" s="6">
        <f t="shared" ref="U52:U54" si="34">BR52</f>
        <v>21.86</v>
      </c>
      <c r="V52" s="6">
        <v>0</v>
      </c>
      <c r="W52" s="6">
        <f t="shared" si="16"/>
        <v>0</v>
      </c>
      <c r="X52" s="6">
        <f t="shared" si="17"/>
        <v>21.86</v>
      </c>
      <c r="Y52" s="6" t="s">
        <v>90</v>
      </c>
      <c r="Z52" s="6" t="s">
        <v>90</v>
      </c>
      <c r="AA52" s="6" t="s">
        <v>90</v>
      </c>
      <c r="AB52" s="6" t="s">
        <v>90</v>
      </c>
      <c r="AC52" s="6" t="s">
        <v>90</v>
      </c>
      <c r="AD52" s="6" t="s">
        <v>90</v>
      </c>
      <c r="AE52" s="6" t="s">
        <v>90</v>
      </c>
      <c r="AF52" s="6" t="s">
        <v>90</v>
      </c>
      <c r="AG52" s="6" t="s">
        <v>90</v>
      </c>
      <c r="AH52" s="6" t="s">
        <v>90</v>
      </c>
      <c r="AI52" s="6">
        <f t="shared" si="31"/>
        <v>0</v>
      </c>
      <c r="AJ52" s="6">
        <f t="shared" si="31"/>
        <v>0</v>
      </c>
      <c r="AK52" s="6">
        <f t="shared" si="31"/>
        <v>0</v>
      </c>
      <c r="AL52" s="6">
        <f t="shared" si="31"/>
        <v>0</v>
      </c>
      <c r="AM52" s="6">
        <v>0</v>
      </c>
      <c r="AN52" s="6">
        <f t="shared" si="19"/>
        <v>0</v>
      </c>
      <c r="AO52" s="6">
        <v>0</v>
      </c>
      <c r="AP52" s="6">
        <v>0</v>
      </c>
      <c r="AQ52" s="6">
        <f t="shared" si="32"/>
        <v>0</v>
      </c>
      <c r="AR52" s="6">
        <v>0</v>
      </c>
      <c r="AS52" s="6">
        <f t="shared" si="20"/>
        <v>0</v>
      </c>
      <c r="AT52" s="6">
        <v>0</v>
      </c>
      <c r="AU52" s="6">
        <v>0</v>
      </c>
      <c r="AV52" s="6">
        <v>0</v>
      </c>
      <c r="AW52" s="6">
        <v>0</v>
      </c>
      <c r="AX52" s="6">
        <f t="shared" si="27"/>
        <v>0</v>
      </c>
      <c r="AY52" s="6">
        <f t="shared" si="33"/>
        <v>0</v>
      </c>
      <c r="AZ52" s="6">
        <f t="shared" si="33"/>
        <v>0</v>
      </c>
      <c r="BA52" s="6">
        <f t="shared" si="28"/>
        <v>0</v>
      </c>
      <c r="BB52" s="6">
        <f t="shared" si="28"/>
        <v>0</v>
      </c>
      <c r="BC52" s="6">
        <f t="shared" si="22"/>
        <v>0</v>
      </c>
      <c r="BD52" s="6">
        <v>0</v>
      </c>
      <c r="BE52" s="6">
        <v>0</v>
      </c>
      <c r="BF52" s="6">
        <v>0</v>
      </c>
      <c r="BG52" s="6">
        <v>0</v>
      </c>
      <c r="BH52" s="6">
        <v>21.86</v>
      </c>
      <c r="BI52" s="6"/>
      <c r="BJ52" s="6"/>
      <c r="BK52" s="6">
        <f>BH52</f>
        <v>21.86</v>
      </c>
      <c r="BL52" s="6"/>
      <c r="BM52" s="6">
        <v>0</v>
      </c>
      <c r="BN52" s="6">
        <v>0</v>
      </c>
      <c r="BO52" s="6">
        <v>0</v>
      </c>
      <c r="BP52" s="6">
        <v>0</v>
      </c>
      <c r="BQ52" s="6">
        <v>0</v>
      </c>
      <c r="BR52" s="6">
        <f t="shared" si="30"/>
        <v>21.86</v>
      </c>
      <c r="BS52" s="6"/>
      <c r="BT52" s="6"/>
      <c r="BU52" s="6">
        <f t="shared" si="26"/>
        <v>21.86</v>
      </c>
      <c r="BV52" s="6"/>
      <c r="BW52" s="36" t="s">
        <v>159</v>
      </c>
    </row>
    <row r="53" spans="1:78" ht="63.75" x14ac:dyDescent="0.2">
      <c r="A53" s="44" t="s">
        <v>109</v>
      </c>
      <c r="B53" s="7" t="s">
        <v>160</v>
      </c>
      <c r="C53" s="18" t="s">
        <v>161</v>
      </c>
      <c r="D53" s="8" t="s">
        <v>97</v>
      </c>
      <c r="E53" s="43">
        <v>2019</v>
      </c>
      <c r="F53" s="43"/>
      <c r="G53" s="43">
        <v>2019</v>
      </c>
      <c r="H53" s="8" t="s">
        <v>90</v>
      </c>
      <c r="I53" s="8" t="s">
        <v>90</v>
      </c>
      <c r="J53" s="8" t="s">
        <v>90</v>
      </c>
      <c r="K53" s="8" t="s">
        <v>90</v>
      </c>
      <c r="L53" s="8" t="s">
        <v>90</v>
      </c>
      <c r="M53" s="8" t="s">
        <v>90</v>
      </c>
      <c r="N53" s="8" t="s">
        <v>90</v>
      </c>
      <c r="O53" s="6">
        <v>0</v>
      </c>
      <c r="P53" s="8" t="s">
        <v>90</v>
      </c>
      <c r="Q53" s="8" t="s">
        <v>90</v>
      </c>
      <c r="R53" s="8" t="s">
        <v>90</v>
      </c>
      <c r="S53" s="8" t="s">
        <v>90</v>
      </c>
      <c r="T53" s="6">
        <f t="shared" si="14"/>
        <v>0</v>
      </c>
      <c r="U53" s="6">
        <f t="shared" si="34"/>
        <v>8.9177800000000005</v>
      </c>
      <c r="V53" s="6">
        <v>0</v>
      </c>
      <c r="W53" s="6">
        <f t="shared" si="16"/>
        <v>0</v>
      </c>
      <c r="X53" s="6">
        <f t="shared" si="17"/>
        <v>8.9177800000000005</v>
      </c>
      <c r="Y53" s="6" t="s">
        <v>90</v>
      </c>
      <c r="Z53" s="6" t="s">
        <v>90</v>
      </c>
      <c r="AA53" s="6" t="s">
        <v>90</v>
      </c>
      <c r="AB53" s="6" t="s">
        <v>90</v>
      </c>
      <c r="AC53" s="6" t="s">
        <v>90</v>
      </c>
      <c r="AD53" s="6" t="s">
        <v>90</v>
      </c>
      <c r="AE53" s="6" t="s">
        <v>90</v>
      </c>
      <c r="AF53" s="6" t="s">
        <v>90</v>
      </c>
      <c r="AG53" s="6" t="s">
        <v>90</v>
      </c>
      <c r="AH53" s="6" t="s">
        <v>90</v>
      </c>
      <c r="AI53" s="6">
        <f t="shared" si="31"/>
        <v>0</v>
      </c>
      <c r="AJ53" s="6">
        <f t="shared" si="31"/>
        <v>0</v>
      </c>
      <c r="AK53" s="6">
        <f t="shared" si="31"/>
        <v>0</v>
      </c>
      <c r="AL53" s="6">
        <f t="shared" si="31"/>
        <v>0</v>
      </c>
      <c r="AM53" s="6">
        <v>0</v>
      </c>
      <c r="AN53" s="6">
        <f t="shared" si="19"/>
        <v>0</v>
      </c>
      <c r="AO53" s="6">
        <v>0</v>
      </c>
      <c r="AP53" s="6">
        <v>0</v>
      </c>
      <c r="AQ53" s="6">
        <f t="shared" si="32"/>
        <v>0</v>
      </c>
      <c r="AR53" s="6">
        <v>0</v>
      </c>
      <c r="AS53" s="6">
        <f t="shared" si="20"/>
        <v>0</v>
      </c>
      <c r="AT53" s="6">
        <v>0</v>
      </c>
      <c r="AU53" s="6">
        <v>0</v>
      </c>
      <c r="AV53" s="6">
        <v>0</v>
      </c>
      <c r="AW53" s="6">
        <v>0</v>
      </c>
      <c r="AX53" s="6">
        <f t="shared" si="27"/>
        <v>0</v>
      </c>
      <c r="AY53" s="6">
        <f t="shared" si="33"/>
        <v>0</v>
      </c>
      <c r="AZ53" s="6">
        <f t="shared" si="33"/>
        <v>0</v>
      </c>
      <c r="BA53" s="6">
        <f t="shared" si="28"/>
        <v>0</v>
      </c>
      <c r="BB53" s="6">
        <f t="shared" si="28"/>
        <v>0</v>
      </c>
      <c r="BC53" s="6">
        <f t="shared" si="22"/>
        <v>0</v>
      </c>
      <c r="BD53" s="6">
        <v>0</v>
      </c>
      <c r="BE53" s="6">
        <v>0</v>
      </c>
      <c r="BF53" s="6">
        <v>0</v>
      </c>
      <c r="BG53" s="6">
        <v>0</v>
      </c>
      <c r="BH53" s="6">
        <f>BK53</f>
        <v>8.9177800000000005</v>
      </c>
      <c r="BI53" s="6"/>
      <c r="BJ53" s="6"/>
      <c r="BK53" s="6">
        <v>8.9177800000000005</v>
      </c>
      <c r="BL53" s="6"/>
      <c r="BM53" s="6">
        <v>0</v>
      </c>
      <c r="BN53" s="6">
        <v>0</v>
      </c>
      <c r="BO53" s="6">
        <v>0</v>
      </c>
      <c r="BP53" s="6">
        <v>0</v>
      </c>
      <c r="BQ53" s="6">
        <v>0</v>
      </c>
      <c r="BR53" s="6">
        <f t="shared" si="30"/>
        <v>8.9177800000000005</v>
      </c>
      <c r="BS53" s="6"/>
      <c r="BT53" s="6"/>
      <c r="BU53" s="6">
        <f t="shared" si="26"/>
        <v>8.9177800000000005</v>
      </c>
      <c r="BV53" s="6"/>
      <c r="BW53" s="36" t="s">
        <v>162</v>
      </c>
    </row>
    <row r="54" spans="1:78" ht="63.75" x14ac:dyDescent="0.2">
      <c r="A54" s="44" t="s">
        <v>109</v>
      </c>
      <c r="B54" s="7" t="s">
        <v>163</v>
      </c>
      <c r="C54" s="18" t="s">
        <v>164</v>
      </c>
      <c r="D54" s="8" t="s">
        <v>97</v>
      </c>
      <c r="E54" s="43">
        <v>2019</v>
      </c>
      <c r="F54" s="43"/>
      <c r="G54" s="43">
        <v>2019</v>
      </c>
      <c r="H54" s="8" t="s">
        <v>90</v>
      </c>
      <c r="I54" s="8" t="s">
        <v>90</v>
      </c>
      <c r="J54" s="8" t="s">
        <v>90</v>
      </c>
      <c r="K54" s="8" t="s">
        <v>90</v>
      </c>
      <c r="L54" s="8" t="s">
        <v>90</v>
      </c>
      <c r="M54" s="8" t="s">
        <v>90</v>
      </c>
      <c r="N54" s="8" t="s">
        <v>90</v>
      </c>
      <c r="O54" s="6">
        <v>0</v>
      </c>
      <c r="P54" s="8" t="s">
        <v>90</v>
      </c>
      <c r="Q54" s="8" t="s">
        <v>90</v>
      </c>
      <c r="R54" s="8" t="s">
        <v>90</v>
      </c>
      <c r="S54" s="8" t="s">
        <v>90</v>
      </c>
      <c r="T54" s="6">
        <f t="shared" si="14"/>
        <v>0</v>
      </c>
      <c r="U54" s="6">
        <f t="shared" si="34"/>
        <v>32.0794</v>
      </c>
      <c r="V54" s="6">
        <v>0</v>
      </c>
      <c r="W54" s="6">
        <f t="shared" si="16"/>
        <v>0</v>
      </c>
      <c r="X54" s="6">
        <f t="shared" si="17"/>
        <v>32.0794</v>
      </c>
      <c r="AI54" s="6">
        <f t="shared" si="31"/>
        <v>0</v>
      </c>
      <c r="AJ54" s="6">
        <f t="shared" si="31"/>
        <v>0</v>
      </c>
      <c r="AK54" s="6">
        <f t="shared" si="31"/>
        <v>0</v>
      </c>
      <c r="AL54" s="6">
        <f t="shared" si="31"/>
        <v>0</v>
      </c>
      <c r="AM54" s="6">
        <v>0</v>
      </c>
      <c r="AN54" s="6">
        <f t="shared" si="19"/>
        <v>0</v>
      </c>
      <c r="AO54" s="6">
        <v>0</v>
      </c>
      <c r="AP54" s="6">
        <v>0</v>
      </c>
      <c r="AQ54" s="6">
        <f t="shared" si="32"/>
        <v>0</v>
      </c>
      <c r="AR54" s="6">
        <v>0</v>
      </c>
      <c r="AS54" s="6">
        <f t="shared" si="20"/>
        <v>0</v>
      </c>
      <c r="AT54" s="6">
        <v>0</v>
      </c>
      <c r="AU54" s="6">
        <v>0</v>
      </c>
      <c r="AV54" s="6">
        <v>0</v>
      </c>
      <c r="AW54" s="6">
        <v>0</v>
      </c>
      <c r="AX54" s="6">
        <f t="shared" si="27"/>
        <v>0</v>
      </c>
      <c r="AY54" s="6">
        <f t="shared" si="33"/>
        <v>0</v>
      </c>
      <c r="AZ54" s="6">
        <f t="shared" si="33"/>
        <v>0</v>
      </c>
      <c r="BA54" s="6">
        <f t="shared" si="28"/>
        <v>0</v>
      </c>
      <c r="BB54" s="6">
        <f t="shared" si="28"/>
        <v>0</v>
      </c>
      <c r="BC54" s="6">
        <f t="shared" si="22"/>
        <v>0</v>
      </c>
      <c r="BD54" s="6">
        <v>0</v>
      </c>
      <c r="BE54" s="6">
        <v>0</v>
      </c>
      <c r="BF54" s="6">
        <v>0</v>
      </c>
      <c r="BG54" s="6">
        <v>0</v>
      </c>
      <c r="BH54" s="6">
        <v>32.0794</v>
      </c>
      <c r="BI54" s="6"/>
      <c r="BJ54" s="6"/>
      <c r="BK54" s="6">
        <f>BH54</f>
        <v>32.0794</v>
      </c>
      <c r="BL54" s="6"/>
      <c r="BM54" s="6">
        <v>0</v>
      </c>
      <c r="BN54" s="6">
        <v>0</v>
      </c>
      <c r="BO54" s="6">
        <v>0</v>
      </c>
      <c r="BP54" s="6">
        <v>0</v>
      </c>
      <c r="BQ54" s="6">
        <v>0</v>
      </c>
      <c r="BR54" s="6">
        <f t="shared" si="30"/>
        <v>32.0794</v>
      </c>
      <c r="BS54" s="6"/>
      <c r="BT54" s="6"/>
      <c r="BU54" s="6">
        <f t="shared" si="26"/>
        <v>32.0794</v>
      </c>
      <c r="BV54" s="6"/>
      <c r="BW54" s="36" t="s">
        <v>165</v>
      </c>
    </row>
    <row r="59" spans="1:78" ht="192.75" customHeight="1" x14ac:dyDescent="0.2"/>
    <row r="60" spans="1:78" ht="15.75" x14ac:dyDescent="0.25">
      <c r="B60" s="59" t="s">
        <v>205</v>
      </c>
      <c r="C60" s="60"/>
      <c r="D60" s="61"/>
      <c r="E60" s="61"/>
      <c r="F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t="s">
        <v>206</v>
      </c>
      <c r="AJ60" s="61"/>
      <c r="AK60" s="61"/>
      <c r="AL60" s="61"/>
      <c r="AM60" s="61"/>
      <c r="AN60" s="61"/>
      <c r="AO60" s="61"/>
      <c r="AP60" s="61"/>
      <c r="AQ60" s="61"/>
      <c r="AR60" s="61"/>
      <c r="AT60" s="61"/>
      <c r="AU60" s="61"/>
      <c r="AV60" s="61" t="s">
        <v>206</v>
      </c>
    </row>
  </sheetData>
  <autoFilter ref="A19:BZ54"/>
  <mergeCells count="39">
    <mergeCell ref="BM17:BQ17"/>
    <mergeCell ref="AI17:AM17"/>
    <mergeCell ref="AN17:AR17"/>
    <mergeCell ref="AS17:AW17"/>
    <mergeCell ref="AX17:BB17"/>
    <mergeCell ref="BC17:BG17"/>
    <mergeCell ref="BH17:BL17"/>
    <mergeCell ref="H17:J17"/>
    <mergeCell ref="K17:M17"/>
    <mergeCell ref="P17:Q17"/>
    <mergeCell ref="R17:S17"/>
    <mergeCell ref="Y17:AC17"/>
    <mergeCell ref="AD17:AH17"/>
    <mergeCell ref="AI15:BV15"/>
    <mergeCell ref="BW15:BW18"/>
    <mergeCell ref="AI16:AM16"/>
    <mergeCell ref="AN16:AR16"/>
    <mergeCell ref="AS16:AW16"/>
    <mergeCell ref="AX16:BB16"/>
    <mergeCell ref="BC16:BG16"/>
    <mergeCell ref="BH16:BL16"/>
    <mergeCell ref="BM16:BQ16"/>
    <mergeCell ref="BR16:BV17"/>
    <mergeCell ref="N15:N18"/>
    <mergeCell ref="O15:O18"/>
    <mergeCell ref="P15:S16"/>
    <mergeCell ref="T15:U17"/>
    <mergeCell ref="V15:X17"/>
    <mergeCell ref="Y15:AH16"/>
    <mergeCell ref="A1:BW1"/>
    <mergeCell ref="A2:BW2"/>
    <mergeCell ref="A3:BW3"/>
    <mergeCell ref="A15:A18"/>
    <mergeCell ref="B15:B18"/>
    <mergeCell ref="C15:C18"/>
    <mergeCell ref="D15:D18"/>
    <mergeCell ref="E15:E18"/>
    <mergeCell ref="F15:G17"/>
    <mergeCell ref="H15:M16"/>
  </mergeCells>
  <pageMargins left="0.39370078740157483" right="0.39370078740157483" top="0.78740157480314965" bottom="0.39370078740157483" header="0.31496062992125984" footer="0.31496062992125984"/>
  <pageSetup paperSize="9" scale="35"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6"/>
  <sheetViews>
    <sheetView tabSelected="1" view="pageBreakPreview" topLeftCell="A10" zoomScale="60" zoomScaleNormal="70" workbookViewId="0">
      <pane xSplit="2" ySplit="9" topLeftCell="E20" activePane="bottomRight" state="frozen"/>
      <selection activeCell="AI60" sqref="AI60"/>
      <selection pane="topRight" activeCell="AI60" sqref="AI60"/>
      <selection pane="bottomLeft" activeCell="AI60" sqref="AI60"/>
      <selection pane="bottomRight" activeCell="AI60" sqref="AI60"/>
    </sheetView>
  </sheetViews>
  <sheetFormatPr defaultRowHeight="12.75" outlineLevelRow="1" outlineLevelCol="1" x14ac:dyDescent="0.2"/>
  <cols>
    <col min="1" max="1" width="11.7109375" style="11" customWidth="1"/>
    <col min="2" max="2" width="52.7109375" style="23" customWidth="1"/>
    <col min="3" max="3" width="14.5703125" style="11" customWidth="1"/>
    <col min="4" max="4" width="12.28515625" style="11" customWidth="1"/>
    <col min="5" max="5" width="12.42578125" style="11" customWidth="1"/>
    <col min="6" max="6" width="9.140625" style="11"/>
    <col min="7" max="7" width="16.85546875" style="11" customWidth="1"/>
    <col min="8" max="8" width="9.140625" style="11"/>
    <col min="9" max="9" width="18.28515625" style="11" customWidth="1"/>
    <col min="10" max="10" width="15.7109375" style="11" hidden="1" customWidth="1" outlineLevel="1"/>
    <col min="11" max="11" width="9.140625" style="11" collapsed="1"/>
    <col min="12" max="12" width="11.7109375" style="11" hidden="1" customWidth="1" outlineLevel="1"/>
    <col min="13" max="15" width="9.140625" style="11" hidden="1" customWidth="1" outlineLevel="1"/>
    <col min="16" max="16" width="12" style="11" customWidth="1" collapsed="1"/>
    <col min="17" max="20" width="9.140625" style="11" hidden="1" customWidth="1" outlineLevel="1"/>
    <col min="21" max="21" width="9.140625" style="11" collapsed="1"/>
    <col min="22" max="26" width="9.140625" style="11"/>
    <col min="27" max="28" width="9.140625" style="11" hidden="1" customWidth="1" outlineLevel="1"/>
    <col min="29" max="29" width="9.140625" style="11" collapsed="1"/>
    <col min="30" max="31" width="9.140625" style="11"/>
    <col min="32" max="32" width="13" style="11" bestFit="1" customWidth="1"/>
    <col min="33" max="33" width="21" style="11" customWidth="1"/>
    <col min="34" max="34" width="23.5703125" style="11" customWidth="1"/>
    <col min="35" max="35" width="17.42578125" style="11" customWidth="1"/>
    <col min="36" max="36" width="22.42578125" style="11" customWidth="1"/>
    <col min="37" max="37" width="67.42578125" style="11" customWidth="1"/>
    <col min="38" max="38" width="9.140625" style="11"/>
    <col min="39" max="39" width="12.5703125" style="11" customWidth="1"/>
    <col min="40" max="40" width="11" style="11" bestFit="1" customWidth="1"/>
    <col min="41" max="41" width="12" style="11" bestFit="1" customWidth="1"/>
    <col min="42" max="42" width="11" style="11" bestFit="1" customWidth="1"/>
    <col min="43" max="16384" width="9.140625" style="11"/>
  </cols>
  <sheetData>
    <row r="1" spans="1:37" x14ac:dyDescent="0.2">
      <c r="A1" s="20" t="s">
        <v>166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x14ac:dyDescent="0.2">
      <c r="A2" s="20" t="s">
        <v>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37" x14ac:dyDescent="0.2">
      <c r="A3" s="20" t="s">
        <v>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row>
    <row r="4" spans="1:37" x14ac:dyDescent="0.2">
      <c r="A4" s="45"/>
    </row>
    <row r="5" spans="1:37" x14ac:dyDescent="0.2">
      <c r="A5" s="46" t="s">
        <v>167</v>
      </c>
      <c r="B5" s="46"/>
      <c r="C5" s="47"/>
    </row>
    <row r="6" spans="1:37" x14ac:dyDescent="0.2">
      <c r="A6" s="46" t="s">
        <v>4</v>
      </c>
      <c r="B6" s="46"/>
      <c r="C6" s="47"/>
    </row>
    <row r="7" spans="1:37" x14ac:dyDescent="0.2">
      <c r="A7" s="23"/>
    </row>
    <row r="8" spans="1:37" x14ac:dyDescent="0.2">
      <c r="A8" s="23" t="s">
        <v>168</v>
      </c>
    </row>
    <row r="9" spans="1:37" x14ac:dyDescent="0.2">
      <c r="A9" s="23"/>
    </row>
    <row r="10" spans="1:37" x14ac:dyDescent="0.2">
      <c r="A10" s="23" t="s">
        <v>169</v>
      </c>
    </row>
    <row r="11" spans="1:37" x14ac:dyDescent="0.2">
      <c r="A11" s="23"/>
    </row>
    <row r="12" spans="1:37" x14ac:dyDescent="0.2">
      <c r="A12" s="23" t="s">
        <v>170</v>
      </c>
    </row>
    <row r="13" spans="1:37" x14ac:dyDescent="0.2">
      <c r="A13" s="23" t="s">
        <v>8</v>
      </c>
    </row>
    <row r="14" spans="1:37" ht="13.5" thickBot="1" x14ac:dyDescent="0.25">
      <c r="A14" s="48"/>
    </row>
    <row r="15" spans="1:37" ht="88.5" customHeight="1" thickBot="1" x14ac:dyDescent="0.25">
      <c r="A15" s="49" t="s">
        <v>9</v>
      </c>
      <c r="B15" s="49" t="s">
        <v>171</v>
      </c>
      <c r="C15" s="49" t="s">
        <v>11</v>
      </c>
      <c r="D15" s="49" t="s">
        <v>12</v>
      </c>
      <c r="E15" s="49" t="s">
        <v>13</v>
      </c>
      <c r="F15" s="12" t="s">
        <v>172</v>
      </c>
      <c r="G15" s="13"/>
      <c r="H15" s="12" t="s">
        <v>173</v>
      </c>
      <c r="I15" s="13"/>
      <c r="J15" s="49" t="s">
        <v>174</v>
      </c>
      <c r="K15" s="50" t="s">
        <v>175</v>
      </c>
      <c r="L15" s="51"/>
      <c r="M15" s="51"/>
      <c r="N15" s="51"/>
      <c r="O15" s="51"/>
      <c r="P15" s="51"/>
      <c r="Q15" s="51"/>
      <c r="R15" s="51"/>
      <c r="S15" s="51"/>
      <c r="T15" s="52"/>
      <c r="U15" s="50" t="s">
        <v>176</v>
      </c>
      <c r="V15" s="51"/>
      <c r="W15" s="51"/>
      <c r="X15" s="51"/>
      <c r="Y15" s="51"/>
      <c r="Z15" s="52"/>
      <c r="AA15" s="12" t="s">
        <v>177</v>
      </c>
      <c r="AB15" s="13"/>
      <c r="AC15" s="50" t="s">
        <v>178</v>
      </c>
      <c r="AD15" s="51"/>
      <c r="AE15" s="51"/>
      <c r="AF15" s="51"/>
      <c r="AG15" s="51"/>
      <c r="AH15" s="51"/>
      <c r="AI15" s="51"/>
      <c r="AJ15" s="52"/>
      <c r="AK15" s="49" t="s">
        <v>23</v>
      </c>
    </row>
    <row r="16" spans="1:37" ht="135" customHeight="1" thickBot="1" x14ac:dyDescent="0.25">
      <c r="A16" s="53"/>
      <c r="B16" s="53"/>
      <c r="C16" s="53"/>
      <c r="D16" s="53"/>
      <c r="E16" s="53"/>
      <c r="F16" s="14"/>
      <c r="G16" s="15"/>
      <c r="H16" s="14"/>
      <c r="I16" s="15"/>
      <c r="J16" s="53"/>
      <c r="K16" s="50" t="s">
        <v>38</v>
      </c>
      <c r="L16" s="51"/>
      <c r="M16" s="51"/>
      <c r="N16" s="51"/>
      <c r="O16" s="52"/>
      <c r="P16" s="50" t="s">
        <v>26</v>
      </c>
      <c r="Q16" s="51"/>
      <c r="R16" s="51"/>
      <c r="S16" s="51"/>
      <c r="T16" s="52"/>
      <c r="U16" s="50" t="s">
        <v>179</v>
      </c>
      <c r="V16" s="52"/>
      <c r="W16" s="50" t="s">
        <v>180</v>
      </c>
      <c r="X16" s="52"/>
      <c r="Y16" s="50" t="s">
        <v>181</v>
      </c>
      <c r="Z16" s="52"/>
      <c r="AA16" s="14"/>
      <c r="AB16" s="15"/>
      <c r="AC16" s="50" t="s">
        <v>182</v>
      </c>
      <c r="AD16" s="52"/>
      <c r="AE16" s="50">
        <v>2018</v>
      </c>
      <c r="AF16" s="52"/>
      <c r="AG16" s="50">
        <v>2019</v>
      </c>
      <c r="AH16" s="52"/>
      <c r="AI16" s="49" t="s">
        <v>183</v>
      </c>
      <c r="AJ16" s="49" t="s">
        <v>184</v>
      </c>
      <c r="AK16" s="53"/>
    </row>
    <row r="17" spans="1:39" ht="102.75" thickBot="1" x14ac:dyDescent="0.25">
      <c r="A17" s="54"/>
      <c r="B17" s="54"/>
      <c r="C17" s="54"/>
      <c r="D17" s="54"/>
      <c r="E17" s="54"/>
      <c r="F17" s="16" t="s">
        <v>38</v>
      </c>
      <c r="G17" s="16" t="s">
        <v>26</v>
      </c>
      <c r="H17" s="16" t="s">
        <v>38</v>
      </c>
      <c r="I17" s="16" t="s">
        <v>26</v>
      </c>
      <c r="J17" s="54"/>
      <c r="K17" s="16" t="s">
        <v>185</v>
      </c>
      <c r="L17" s="16" t="s">
        <v>186</v>
      </c>
      <c r="M17" s="16" t="s">
        <v>187</v>
      </c>
      <c r="N17" s="16" t="s">
        <v>188</v>
      </c>
      <c r="O17" s="16" t="s">
        <v>189</v>
      </c>
      <c r="P17" s="16" t="s">
        <v>185</v>
      </c>
      <c r="Q17" s="16" t="s">
        <v>186</v>
      </c>
      <c r="R17" s="16" t="s">
        <v>187</v>
      </c>
      <c r="S17" s="16" t="s">
        <v>188</v>
      </c>
      <c r="T17" s="16" t="s">
        <v>189</v>
      </c>
      <c r="U17" s="16" t="s">
        <v>190</v>
      </c>
      <c r="V17" s="16" t="s">
        <v>191</v>
      </c>
      <c r="W17" s="16" t="s">
        <v>190</v>
      </c>
      <c r="X17" s="16" t="s">
        <v>191</v>
      </c>
      <c r="Y17" s="16" t="s">
        <v>190</v>
      </c>
      <c r="Z17" s="16" t="s">
        <v>191</v>
      </c>
      <c r="AA17" s="16" t="s">
        <v>192</v>
      </c>
      <c r="AB17" s="16" t="s">
        <v>25</v>
      </c>
      <c r="AC17" s="16" t="s">
        <v>192</v>
      </c>
      <c r="AD17" s="16" t="s">
        <v>25</v>
      </c>
      <c r="AE17" s="16" t="s">
        <v>192</v>
      </c>
      <c r="AF17" s="16" t="s">
        <v>193</v>
      </c>
      <c r="AG17" s="16" t="s">
        <v>192</v>
      </c>
      <c r="AH17" s="16" t="s">
        <v>193</v>
      </c>
      <c r="AI17" s="54"/>
      <c r="AJ17" s="54"/>
      <c r="AK17" s="54"/>
    </row>
    <row r="18" spans="1:39" x14ac:dyDescent="0.2">
      <c r="A18" s="55">
        <v>1</v>
      </c>
      <c r="B18" s="17">
        <v>2</v>
      </c>
      <c r="C18" s="17">
        <v>3</v>
      </c>
      <c r="D18" s="17">
        <v>4</v>
      </c>
      <c r="E18" s="17">
        <v>5</v>
      </c>
      <c r="F18" s="17">
        <v>6</v>
      </c>
      <c r="G18" s="17">
        <v>7</v>
      </c>
      <c r="H18" s="17">
        <v>8</v>
      </c>
      <c r="I18" s="17">
        <v>9</v>
      </c>
      <c r="J18" s="17">
        <v>10</v>
      </c>
      <c r="K18" s="17">
        <v>11</v>
      </c>
      <c r="L18" s="17">
        <v>12</v>
      </c>
      <c r="M18" s="17">
        <v>13</v>
      </c>
      <c r="N18" s="17">
        <v>14</v>
      </c>
      <c r="O18" s="17">
        <v>15</v>
      </c>
      <c r="P18" s="17">
        <v>16</v>
      </c>
      <c r="Q18" s="17">
        <v>17</v>
      </c>
      <c r="R18" s="17">
        <v>18</v>
      </c>
      <c r="S18" s="17">
        <v>19</v>
      </c>
      <c r="T18" s="17">
        <v>20</v>
      </c>
      <c r="U18" s="17">
        <v>21</v>
      </c>
      <c r="V18" s="17">
        <v>22</v>
      </c>
      <c r="W18" s="17">
        <v>23</v>
      </c>
      <c r="X18" s="17">
        <v>24</v>
      </c>
      <c r="Y18" s="17">
        <v>25</v>
      </c>
      <c r="Z18" s="17">
        <v>26</v>
      </c>
      <c r="AA18" s="17">
        <v>27</v>
      </c>
      <c r="AB18" s="17">
        <v>28</v>
      </c>
      <c r="AC18" s="56" t="s">
        <v>194</v>
      </c>
      <c r="AD18" s="17" t="s">
        <v>195</v>
      </c>
      <c r="AE18" s="56" t="s">
        <v>196</v>
      </c>
      <c r="AF18" s="56" t="s">
        <v>197</v>
      </c>
      <c r="AG18" s="56" t="s">
        <v>198</v>
      </c>
      <c r="AH18" s="56" t="s">
        <v>199</v>
      </c>
      <c r="AI18" s="17">
        <v>30</v>
      </c>
      <c r="AJ18" s="17">
        <v>31</v>
      </c>
      <c r="AK18" s="17">
        <v>32</v>
      </c>
    </row>
    <row r="19" spans="1:39" s="47" customFormat="1" ht="25.5" x14ac:dyDescent="0.2">
      <c r="A19" s="28">
        <v>0</v>
      </c>
      <c r="B19" s="29" t="s">
        <v>82</v>
      </c>
      <c r="C19" s="28" t="s">
        <v>83</v>
      </c>
      <c r="D19" s="28" t="s">
        <v>83</v>
      </c>
      <c r="E19" s="28">
        <v>2017</v>
      </c>
      <c r="F19" s="28">
        <v>2019</v>
      </c>
      <c r="G19" s="28">
        <f>F19</f>
        <v>2019</v>
      </c>
      <c r="H19" s="5">
        <f>H47+H48+H49+H46+H20</f>
        <v>14.638620099661019</v>
      </c>
      <c r="I19" s="5">
        <f t="shared" ref="I19:J19" si="0">I47+I48+I49+I46+I20</f>
        <v>39.589446423728816</v>
      </c>
      <c r="J19" s="5">
        <f t="shared" si="0"/>
        <v>0</v>
      </c>
      <c r="K19" s="5">
        <f>K20+K30</f>
        <v>506.00421798949162</v>
      </c>
      <c r="L19" s="5">
        <f t="shared" ref="L19:AJ19" si="1">L20+L30</f>
        <v>0</v>
      </c>
      <c r="M19" s="5">
        <f t="shared" si="1"/>
        <v>14.638620099661019</v>
      </c>
      <c r="N19" s="5">
        <f t="shared" si="1"/>
        <v>491.36559788983061</v>
      </c>
      <c r="O19" s="5">
        <f t="shared" si="1"/>
        <v>0</v>
      </c>
      <c r="P19" s="5">
        <f>P20+P30</f>
        <v>717.47783803288155</v>
      </c>
      <c r="Q19" s="5">
        <f t="shared" si="1"/>
        <v>0</v>
      </c>
      <c r="R19" s="5">
        <f>R20+R30</f>
        <v>39.589446423728809</v>
      </c>
      <c r="S19" s="5">
        <f t="shared" si="1"/>
        <v>677.88839160915268</v>
      </c>
      <c r="T19" s="5">
        <f t="shared" si="1"/>
        <v>0</v>
      </c>
      <c r="U19" s="5" t="s">
        <v>90</v>
      </c>
      <c r="V19" s="5">
        <f t="shared" si="1"/>
        <v>0</v>
      </c>
      <c r="W19" s="5" t="s">
        <v>90</v>
      </c>
      <c r="X19" s="5">
        <f t="shared" si="1"/>
        <v>344.98726866949158</v>
      </c>
      <c r="Y19" s="5" t="s">
        <v>90</v>
      </c>
      <c r="Z19" s="5">
        <f t="shared" si="1"/>
        <v>557.60083180508491</v>
      </c>
      <c r="AA19" s="5">
        <f t="shared" si="1"/>
        <v>1</v>
      </c>
      <c r="AB19" s="5">
        <f t="shared" si="1"/>
        <v>0</v>
      </c>
      <c r="AC19" s="5">
        <f t="shared" si="1"/>
        <v>161.01694932000001</v>
      </c>
      <c r="AD19" s="5">
        <f t="shared" si="1"/>
        <v>159.73505792271189</v>
      </c>
      <c r="AE19" s="5">
        <f t="shared" si="1"/>
        <v>167.31448664406781</v>
      </c>
      <c r="AF19" s="5">
        <f>AF20+AF30</f>
        <v>173.71601244067796</v>
      </c>
      <c r="AG19" s="5">
        <f t="shared" si="1"/>
        <v>177.67278202542374</v>
      </c>
      <c r="AH19" s="5">
        <f t="shared" si="1"/>
        <v>315.21598207627119</v>
      </c>
      <c r="AI19" s="5">
        <f t="shared" si="1"/>
        <v>506.00421798949168</v>
      </c>
      <c r="AJ19" s="5">
        <f t="shared" si="1"/>
        <v>648.66705243966123</v>
      </c>
      <c r="AK19" s="57"/>
      <c r="AM19" s="58"/>
    </row>
    <row r="20" spans="1:39" ht="25.5" x14ac:dyDescent="0.2">
      <c r="A20" s="4" t="s">
        <v>84</v>
      </c>
      <c r="B20" s="33" t="s">
        <v>85</v>
      </c>
      <c r="C20" s="4" t="s">
        <v>83</v>
      </c>
      <c r="D20" s="4" t="s">
        <v>83</v>
      </c>
      <c r="E20" s="4" t="s">
        <v>83</v>
      </c>
      <c r="F20" s="4" t="s">
        <v>83</v>
      </c>
      <c r="G20" s="4" t="s">
        <v>83</v>
      </c>
      <c r="H20" s="6">
        <v>0</v>
      </c>
      <c r="I20" s="6">
        <f t="shared" ref="I20:I23" si="2">I21</f>
        <v>2.4259788644067797</v>
      </c>
      <c r="J20" s="6">
        <v>0</v>
      </c>
      <c r="K20" s="6">
        <v>0</v>
      </c>
      <c r="L20" s="6">
        <v>0</v>
      </c>
      <c r="M20" s="6">
        <v>0</v>
      </c>
      <c r="N20" s="6">
        <v>0</v>
      </c>
      <c r="O20" s="6">
        <v>0</v>
      </c>
      <c r="P20" s="6">
        <f t="shared" ref="P20:T24" si="3">P21</f>
        <v>2.4259788644067797</v>
      </c>
      <c r="Q20" s="6">
        <f t="shared" si="3"/>
        <v>0</v>
      </c>
      <c r="R20" s="6">
        <f t="shared" si="3"/>
        <v>2.4259788644067797</v>
      </c>
      <c r="S20" s="6">
        <f t="shared" si="3"/>
        <v>0</v>
      </c>
      <c r="T20" s="6">
        <f t="shared" si="3"/>
        <v>0</v>
      </c>
      <c r="U20" s="6">
        <v>0</v>
      </c>
      <c r="V20" s="6">
        <v>0</v>
      </c>
      <c r="W20" s="6">
        <v>0</v>
      </c>
      <c r="X20" s="6">
        <v>0</v>
      </c>
      <c r="Y20" s="6">
        <v>0</v>
      </c>
      <c r="Z20" s="6">
        <f>Z25</f>
        <v>2.4259788644067797</v>
      </c>
      <c r="AA20" s="6">
        <v>1</v>
      </c>
      <c r="AB20" s="6">
        <f t="shared" ref="AB20" si="4">AB25</f>
        <v>0</v>
      </c>
      <c r="AC20" s="6">
        <f>AC25</f>
        <v>0</v>
      </c>
      <c r="AD20" s="6">
        <f t="shared" ref="AD20:AJ20" si="5">AD25</f>
        <v>0</v>
      </c>
      <c r="AE20" s="6">
        <f t="shared" si="5"/>
        <v>0</v>
      </c>
      <c r="AF20" s="6">
        <f t="shared" si="5"/>
        <v>0</v>
      </c>
      <c r="AG20" s="6">
        <f t="shared" si="5"/>
        <v>0</v>
      </c>
      <c r="AH20" s="6">
        <f t="shared" si="5"/>
        <v>2.4259788644067797</v>
      </c>
      <c r="AI20" s="6">
        <f t="shared" si="5"/>
        <v>0</v>
      </c>
      <c r="AJ20" s="6">
        <f t="shared" si="5"/>
        <v>2.4259788644067797</v>
      </c>
      <c r="AK20" s="40"/>
      <c r="AM20" s="19"/>
    </row>
    <row r="21" spans="1:39" ht="12.75" hidden="1" customHeight="1" outlineLevel="1" x14ac:dyDescent="0.2">
      <c r="A21" s="4" t="s">
        <v>86</v>
      </c>
      <c r="B21" s="33" t="s">
        <v>87</v>
      </c>
      <c r="C21" s="3" t="s">
        <v>83</v>
      </c>
      <c r="D21" s="4" t="s">
        <v>83</v>
      </c>
      <c r="E21" s="4"/>
      <c r="F21" s="4"/>
      <c r="G21" s="4"/>
      <c r="H21" s="6">
        <v>0</v>
      </c>
      <c r="I21" s="6">
        <f t="shared" si="2"/>
        <v>2.4259788644067797</v>
      </c>
      <c r="J21" s="6">
        <v>0</v>
      </c>
      <c r="K21" s="6">
        <v>0</v>
      </c>
      <c r="L21" s="6">
        <v>0</v>
      </c>
      <c r="M21" s="6">
        <v>0</v>
      </c>
      <c r="N21" s="6">
        <v>0</v>
      </c>
      <c r="O21" s="6">
        <v>0</v>
      </c>
      <c r="P21" s="6">
        <f t="shared" si="3"/>
        <v>2.4259788644067797</v>
      </c>
      <c r="Q21" s="6">
        <f t="shared" si="3"/>
        <v>0</v>
      </c>
      <c r="R21" s="6">
        <f t="shared" si="3"/>
        <v>2.4259788644067797</v>
      </c>
      <c r="S21" s="6">
        <f t="shared" si="3"/>
        <v>0</v>
      </c>
      <c r="T21" s="6">
        <f t="shared" si="3"/>
        <v>0</v>
      </c>
      <c r="U21" s="6"/>
      <c r="V21" s="6"/>
      <c r="W21" s="6"/>
      <c r="X21" s="6"/>
      <c r="Y21" s="6"/>
      <c r="Z21" s="6"/>
      <c r="AA21" s="6"/>
      <c r="AB21" s="6"/>
      <c r="AC21" s="6"/>
      <c r="AD21" s="6"/>
      <c r="AE21" s="6"/>
      <c r="AF21" s="6"/>
      <c r="AG21" s="6"/>
      <c r="AH21" s="6"/>
      <c r="AI21" s="6"/>
      <c r="AJ21" s="6"/>
      <c r="AK21" s="40"/>
    </row>
    <row r="22" spans="1:39" ht="38.25" hidden="1" customHeight="1" outlineLevel="1" x14ac:dyDescent="0.2">
      <c r="A22" s="4" t="s">
        <v>88</v>
      </c>
      <c r="B22" s="33" t="s">
        <v>89</v>
      </c>
      <c r="C22" s="3" t="s">
        <v>83</v>
      </c>
      <c r="D22" s="4" t="s">
        <v>83</v>
      </c>
      <c r="E22" s="4">
        <v>2019</v>
      </c>
      <c r="F22" s="4"/>
      <c r="G22" s="4">
        <v>2019</v>
      </c>
      <c r="H22" s="6">
        <v>0</v>
      </c>
      <c r="I22" s="6">
        <f t="shared" si="2"/>
        <v>2.4259788644067797</v>
      </c>
      <c r="J22" s="6">
        <v>0</v>
      </c>
      <c r="K22" s="6">
        <v>0</v>
      </c>
      <c r="L22" s="6">
        <v>0</v>
      </c>
      <c r="M22" s="6">
        <v>0</v>
      </c>
      <c r="N22" s="6">
        <v>0</v>
      </c>
      <c r="O22" s="6">
        <v>0</v>
      </c>
      <c r="P22" s="6">
        <f t="shared" si="3"/>
        <v>2.4259788644067797</v>
      </c>
      <c r="Q22" s="6">
        <f t="shared" si="3"/>
        <v>0</v>
      </c>
      <c r="R22" s="6">
        <f t="shared" si="3"/>
        <v>2.4259788644067797</v>
      </c>
      <c r="S22" s="6">
        <f t="shared" si="3"/>
        <v>0</v>
      </c>
      <c r="T22" s="6">
        <f t="shared" si="3"/>
        <v>0</v>
      </c>
      <c r="U22" s="6"/>
      <c r="V22" s="6"/>
      <c r="W22" s="6"/>
      <c r="X22" s="6"/>
      <c r="Y22" s="6"/>
      <c r="Z22" s="6"/>
      <c r="AA22" s="6"/>
      <c r="AB22" s="6"/>
      <c r="AC22" s="6"/>
      <c r="AD22" s="6"/>
      <c r="AE22" s="6"/>
      <c r="AF22" s="6"/>
      <c r="AG22" s="6"/>
      <c r="AH22" s="6"/>
      <c r="AI22" s="6"/>
      <c r="AJ22" s="6"/>
      <c r="AK22" s="40"/>
    </row>
    <row r="23" spans="1:39" ht="51" hidden="1" customHeight="1" outlineLevel="1" x14ac:dyDescent="0.2">
      <c r="A23" s="4" t="s">
        <v>91</v>
      </c>
      <c r="B23" s="33" t="s">
        <v>92</v>
      </c>
      <c r="C23" s="3" t="s">
        <v>83</v>
      </c>
      <c r="D23" s="4" t="s">
        <v>83</v>
      </c>
      <c r="E23" s="4">
        <v>2019</v>
      </c>
      <c r="F23" s="4"/>
      <c r="G23" s="4">
        <v>2019</v>
      </c>
      <c r="H23" s="6">
        <v>0</v>
      </c>
      <c r="I23" s="6">
        <f t="shared" si="2"/>
        <v>2.4259788644067797</v>
      </c>
      <c r="J23" s="6">
        <v>0</v>
      </c>
      <c r="K23" s="6">
        <v>0</v>
      </c>
      <c r="L23" s="6">
        <v>0</v>
      </c>
      <c r="M23" s="6">
        <v>0</v>
      </c>
      <c r="N23" s="6">
        <v>0</v>
      </c>
      <c r="O23" s="6">
        <v>0</v>
      </c>
      <c r="P23" s="6">
        <f t="shared" si="3"/>
        <v>2.4259788644067797</v>
      </c>
      <c r="Q23" s="6">
        <f t="shared" si="3"/>
        <v>0</v>
      </c>
      <c r="R23" s="6">
        <f t="shared" si="3"/>
        <v>2.4259788644067797</v>
      </c>
      <c r="S23" s="6">
        <f t="shared" si="3"/>
        <v>0</v>
      </c>
      <c r="T23" s="6">
        <f t="shared" si="3"/>
        <v>0</v>
      </c>
      <c r="U23" s="6"/>
      <c r="V23" s="6"/>
      <c r="W23" s="6"/>
      <c r="X23" s="6"/>
      <c r="Y23" s="6"/>
      <c r="Z23" s="6"/>
      <c r="AA23" s="6"/>
      <c r="AB23" s="6"/>
      <c r="AC23" s="6"/>
      <c r="AD23" s="6"/>
      <c r="AE23" s="6"/>
      <c r="AF23" s="6"/>
      <c r="AG23" s="6"/>
      <c r="AH23" s="6"/>
      <c r="AI23" s="6"/>
      <c r="AJ23" s="6"/>
      <c r="AK23" s="40"/>
    </row>
    <row r="24" spans="1:39" ht="76.5" hidden="1" customHeight="1" outlineLevel="1" x14ac:dyDescent="0.2">
      <c r="A24" s="4" t="s">
        <v>93</v>
      </c>
      <c r="B24" s="33" t="s">
        <v>94</v>
      </c>
      <c r="C24" s="3" t="s">
        <v>83</v>
      </c>
      <c r="D24" s="4" t="s">
        <v>83</v>
      </c>
      <c r="E24" s="4">
        <v>2019</v>
      </c>
      <c r="F24" s="4"/>
      <c r="G24" s="4">
        <v>2019</v>
      </c>
      <c r="H24" s="6">
        <v>0</v>
      </c>
      <c r="I24" s="6">
        <f>I25</f>
        <v>2.4259788644067797</v>
      </c>
      <c r="J24" s="6">
        <v>0</v>
      </c>
      <c r="K24" s="6">
        <v>0</v>
      </c>
      <c r="L24" s="6">
        <v>0</v>
      </c>
      <c r="M24" s="6">
        <v>0</v>
      </c>
      <c r="N24" s="6">
        <v>0</v>
      </c>
      <c r="O24" s="6">
        <v>0</v>
      </c>
      <c r="P24" s="6">
        <f>P25</f>
        <v>2.4259788644067797</v>
      </c>
      <c r="Q24" s="6">
        <f t="shared" si="3"/>
        <v>0</v>
      </c>
      <c r="R24" s="6">
        <f t="shared" si="3"/>
        <v>2.4259788644067797</v>
      </c>
      <c r="S24" s="6">
        <f t="shared" si="3"/>
        <v>0</v>
      </c>
      <c r="T24" s="6">
        <f t="shared" si="3"/>
        <v>0</v>
      </c>
      <c r="U24" s="6"/>
      <c r="V24" s="6"/>
      <c r="W24" s="6"/>
      <c r="X24" s="6"/>
      <c r="Y24" s="6"/>
      <c r="Z24" s="6"/>
      <c r="AA24" s="6"/>
      <c r="AB24" s="6"/>
      <c r="AC24" s="6"/>
      <c r="AD24" s="6"/>
      <c r="AE24" s="6"/>
      <c r="AF24" s="6"/>
      <c r="AG24" s="6"/>
      <c r="AH24" s="6"/>
      <c r="AI24" s="6"/>
      <c r="AJ24" s="6"/>
      <c r="AK24" s="40"/>
    </row>
    <row r="25" spans="1:39" ht="114.75" collapsed="1" x14ac:dyDescent="0.2">
      <c r="A25" s="4" t="s">
        <v>93</v>
      </c>
      <c r="B25" s="33" t="s">
        <v>200</v>
      </c>
      <c r="C25" s="3" t="s">
        <v>96</v>
      </c>
      <c r="D25" s="4" t="s">
        <v>97</v>
      </c>
      <c r="E25" s="4">
        <v>2019</v>
      </c>
      <c r="F25" s="4"/>
      <c r="G25" s="4">
        <v>2019</v>
      </c>
      <c r="H25" s="6">
        <v>0</v>
      </c>
      <c r="I25" s="6">
        <f>'форма 2'!U26/1.18</f>
        <v>2.4259788644067797</v>
      </c>
      <c r="J25" s="6">
        <v>0</v>
      </c>
      <c r="K25" s="6">
        <v>0</v>
      </c>
      <c r="L25" s="6">
        <v>0</v>
      </c>
      <c r="M25" s="6">
        <v>0</v>
      </c>
      <c r="N25" s="6">
        <v>0</v>
      </c>
      <c r="O25" s="6">
        <v>0</v>
      </c>
      <c r="P25" s="6">
        <f>Q25+R25+S25+T25</f>
        <v>2.4259788644067797</v>
      </c>
      <c r="Q25" s="6"/>
      <c r="R25" s="6">
        <f>I25</f>
        <v>2.4259788644067797</v>
      </c>
      <c r="S25" s="6"/>
      <c r="T25" s="6"/>
      <c r="U25" s="6"/>
      <c r="V25" s="6"/>
      <c r="W25" s="6" t="s">
        <v>90</v>
      </c>
      <c r="X25" s="6">
        <v>0</v>
      </c>
      <c r="Y25" s="6" t="s">
        <v>90</v>
      </c>
      <c r="Z25" s="6">
        <f>'форма 2'!X26/1.18</f>
        <v>2.4259788644067797</v>
      </c>
      <c r="AA25" s="6"/>
      <c r="AB25" s="6"/>
      <c r="AC25" s="6">
        <v>0</v>
      </c>
      <c r="AD25" s="6">
        <v>0</v>
      </c>
      <c r="AE25" s="6">
        <v>0</v>
      </c>
      <c r="AF25" s="6">
        <v>0</v>
      </c>
      <c r="AG25" s="6">
        <v>0</v>
      </c>
      <c r="AH25" s="6">
        <f>'форма 2'!BH26/1.18</f>
        <v>2.4259788644067797</v>
      </c>
      <c r="AI25" s="6">
        <f>AC25+AE25+AG25</f>
        <v>0</v>
      </c>
      <c r="AJ25" s="6">
        <f>AD25+AF25+AH25</f>
        <v>2.4259788644067797</v>
      </c>
      <c r="AK25" s="9" t="str">
        <f>'форма 2'!BW26</f>
        <v>При разработке инвестиционной программы на 2017-2019 год не была учтена необходимость создания дополнительного источника электроснабжения для невилирования рисков отключения электроэнергии во время биллинга. Законодательством установлены сроки направления платёжных документов в адрес потребителей со стороны ГП, в связи с чем Общество вынуждено соблюдать жёсткие сроки биллинга. У Общесво отсутсвуют резервные источники электроснабжения , что в случае внештатных ситуаций (повреждение линий электропередач МРСК и т.п.) приведёт к оставновке процсса и не позволит своевременно провести расчёты с потреьителями.</v>
      </c>
      <c r="AM25" s="19"/>
    </row>
    <row r="26" spans="1:39" ht="38.25" hidden="1" outlineLevel="1" x14ac:dyDescent="0.2">
      <c r="A26" s="4" t="s">
        <v>99</v>
      </c>
      <c r="B26" s="33" t="s">
        <v>100</v>
      </c>
      <c r="C26" s="4" t="s">
        <v>83</v>
      </c>
      <c r="D26" s="4" t="s">
        <v>83</v>
      </c>
      <c r="E26" s="4" t="s">
        <v>83</v>
      </c>
      <c r="F26" s="4" t="s">
        <v>83</v>
      </c>
      <c r="G26" s="4" t="s">
        <v>83</v>
      </c>
      <c r="H26" s="6" t="s">
        <v>83</v>
      </c>
      <c r="I26" s="6" t="str">
        <f t="shared" ref="I26:I44" si="6">H26</f>
        <v>-</v>
      </c>
      <c r="J26" s="6">
        <v>0</v>
      </c>
      <c r="K26" s="6">
        <v>0</v>
      </c>
      <c r="L26" s="6" t="s">
        <v>83</v>
      </c>
      <c r="M26" s="6" t="str">
        <f t="shared" ref="M26:M48" si="7">H26</f>
        <v>-</v>
      </c>
      <c r="N26" s="6" t="s">
        <v>83</v>
      </c>
      <c r="O26" s="6" t="s">
        <v>83</v>
      </c>
      <c r="P26" s="6">
        <v>0</v>
      </c>
      <c r="Q26" s="6" t="s">
        <v>83</v>
      </c>
      <c r="R26" s="6" t="s">
        <v>83</v>
      </c>
      <c r="S26" s="6" t="s">
        <v>83</v>
      </c>
      <c r="T26" s="6" t="s">
        <v>83</v>
      </c>
      <c r="U26" s="6" t="s">
        <v>90</v>
      </c>
      <c r="V26" s="6">
        <v>0</v>
      </c>
      <c r="W26" s="6" t="s">
        <v>90</v>
      </c>
      <c r="X26" s="6">
        <f t="shared" ref="X26:X29" si="8">K26</f>
        <v>0</v>
      </c>
      <c r="Y26" s="6" t="s">
        <v>90</v>
      </c>
      <c r="Z26" s="6">
        <f t="shared" ref="Z26:Z29" si="9">P26</f>
        <v>0</v>
      </c>
      <c r="AA26" s="6">
        <v>0</v>
      </c>
      <c r="AB26" s="6">
        <v>0</v>
      </c>
      <c r="AC26" s="6" t="s">
        <v>83</v>
      </c>
      <c r="AD26" s="6" t="s">
        <v>83</v>
      </c>
      <c r="AE26" s="6" t="s">
        <v>83</v>
      </c>
      <c r="AF26" s="6" t="s">
        <v>83</v>
      </c>
      <c r="AG26" s="6" t="s">
        <v>83</v>
      </c>
      <c r="AH26" s="6" t="s">
        <v>83</v>
      </c>
      <c r="AI26" s="6" t="s">
        <v>83</v>
      </c>
      <c r="AJ26" s="6" t="s">
        <v>83</v>
      </c>
      <c r="AK26" s="40"/>
    </row>
    <row r="27" spans="1:39" ht="76.5" hidden="1" outlineLevel="1" x14ac:dyDescent="0.2">
      <c r="A27" s="4" t="s">
        <v>101</v>
      </c>
      <c r="B27" s="33" t="s">
        <v>102</v>
      </c>
      <c r="C27" s="4" t="s">
        <v>83</v>
      </c>
      <c r="D27" s="4" t="s">
        <v>83</v>
      </c>
      <c r="E27" s="4" t="s">
        <v>83</v>
      </c>
      <c r="F27" s="4" t="s">
        <v>83</v>
      </c>
      <c r="G27" s="4" t="s">
        <v>83</v>
      </c>
      <c r="H27" s="6" t="s">
        <v>83</v>
      </c>
      <c r="I27" s="6" t="str">
        <f t="shared" si="6"/>
        <v>-</v>
      </c>
      <c r="J27" s="6">
        <v>0</v>
      </c>
      <c r="K27" s="6">
        <v>0</v>
      </c>
      <c r="L27" s="6" t="s">
        <v>83</v>
      </c>
      <c r="M27" s="6" t="str">
        <f t="shared" si="7"/>
        <v>-</v>
      </c>
      <c r="N27" s="6" t="s">
        <v>83</v>
      </c>
      <c r="O27" s="6" t="s">
        <v>83</v>
      </c>
      <c r="P27" s="6">
        <v>0</v>
      </c>
      <c r="Q27" s="6" t="s">
        <v>83</v>
      </c>
      <c r="R27" s="6" t="s">
        <v>83</v>
      </c>
      <c r="S27" s="6" t="s">
        <v>83</v>
      </c>
      <c r="T27" s="6" t="s">
        <v>83</v>
      </c>
      <c r="U27" s="6" t="s">
        <v>90</v>
      </c>
      <c r="V27" s="6">
        <v>0</v>
      </c>
      <c r="W27" s="6" t="s">
        <v>90</v>
      </c>
      <c r="X27" s="6">
        <f t="shared" si="8"/>
        <v>0</v>
      </c>
      <c r="Y27" s="6" t="s">
        <v>90</v>
      </c>
      <c r="Z27" s="6">
        <f t="shared" si="9"/>
        <v>0</v>
      </c>
      <c r="AA27" s="6">
        <v>0</v>
      </c>
      <c r="AB27" s="6">
        <v>0</v>
      </c>
      <c r="AC27" s="6" t="s">
        <v>83</v>
      </c>
      <c r="AD27" s="6" t="s">
        <v>83</v>
      </c>
      <c r="AE27" s="6" t="s">
        <v>83</v>
      </c>
      <c r="AF27" s="6" t="s">
        <v>83</v>
      </c>
      <c r="AG27" s="6" t="s">
        <v>83</v>
      </c>
      <c r="AH27" s="6" t="s">
        <v>83</v>
      </c>
      <c r="AI27" s="6" t="s">
        <v>83</v>
      </c>
      <c r="AJ27" s="6" t="s">
        <v>83</v>
      </c>
      <c r="AK27" s="40"/>
    </row>
    <row r="28" spans="1:39" ht="38.25" hidden="1" outlineLevel="1" x14ac:dyDescent="0.2">
      <c r="A28" s="4" t="s">
        <v>103</v>
      </c>
      <c r="B28" s="33" t="s">
        <v>104</v>
      </c>
      <c r="C28" s="4" t="s">
        <v>83</v>
      </c>
      <c r="D28" s="4" t="s">
        <v>83</v>
      </c>
      <c r="E28" s="4" t="s">
        <v>83</v>
      </c>
      <c r="F28" s="4" t="s">
        <v>83</v>
      </c>
      <c r="G28" s="4" t="s">
        <v>83</v>
      </c>
      <c r="H28" s="6" t="s">
        <v>83</v>
      </c>
      <c r="I28" s="6" t="str">
        <f t="shared" si="6"/>
        <v>-</v>
      </c>
      <c r="J28" s="6">
        <v>0</v>
      </c>
      <c r="K28" s="6">
        <v>0</v>
      </c>
      <c r="L28" s="6" t="s">
        <v>83</v>
      </c>
      <c r="M28" s="6" t="str">
        <f t="shared" si="7"/>
        <v>-</v>
      </c>
      <c r="N28" s="6" t="s">
        <v>83</v>
      </c>
      <c r="O28" s="6" t="s">
        <v>83</v>
      </c>
      <c r="P28" s="6">
        <v>0</v>
      </c>
      <c r="Q28" s="6" t="s">
        <v>83</v>
      </c>
      <c r="R28" s="6" t="s">
        <v>83</v>
      </c>
      <c r="S28" s="6" t="s">
        <v>83</v>
      </c>
      <c r="T28" s="6" t="s">
        <v>83</v>
      </c>
      <c r="U28" s="6" t="s">
        <v>90</v>
      </c>
      <c r="V28" s="6">
        <v>0</v>
      </c>
      <c r="W28" s="6" t="s">
        <v>90</v>
      </c>
      <c r="X28" s="6">
        <f t="shared" si="8"/>
        <v>0</v>
      </c>
      <c r="Y28" s="6" t="s">
        <v>90</v>
      </c>
      <c r="Z28" s="6">
        <f t="shared" si="9"/>
        <v>0</v>
      </c>
      <c r="AA28" s="6">
        <v>0</v>
      </c>
      <c r="AB28" s="6">
        <v>0</v>
      </c>
      <c r="AC28" s="6" t="s">
        <v>83</v>
      </c>
      <c r="AD28" s="6" t="s">
        <v>83</v>
      </c>
      <c r="AE28" s="6" t="s">
        <v>83</v>
      </c>
      <c r="AF28" s="6" t="s">
        <v>83</v>
      </c>
      <c r="AG28" s="6" t="s">
        <v>83</v>
      </c>
      <c r="AH28" s="6" t="s">
        <v>83</v>
      </c>
      <c r="AI28" s="6" t="s">
        <v>83</v>
      </c>
      <c r="AJ28" s="6" t="s">
        <v>83</v>
      </c>
      <c r="AK28" s="40"/>
    </row>
    <row r="29" spans="1:39" ht="51" hidden="1" outlineLevel="1" x14ac:dyDescent="0.2">
      <c r="A29" s="4" t="s">
        <v>105</v>
      </c>
      <c r="B29" s="33" t="s">
        <v>106</v>
      </c>
      <c r="C29" s="4" t="s">
        <v>83</v>
      </c>
      <c r="D29" s="4" t="s">
        <v>83</v>
      </c>
      <c r="E29" s="4" t="s">
        <v>83</v>
      </c>
      <c r="F29" s="4" t="s">
        <v>83</v>
      </c>
      <c r="G29" s="4" t="s">
        <v>83</v>
      </c>
      <c r="H29" s="6" t="s">
        <v>83</v>
      </c>
      <c r="I29" s="6" t="str">
        <f t="shared" si="6"/>
        <v>-</v>
      </c>
      <c r="J29" s="6">
        <v>0</v>
      </c>
      <c r="K29" s="6">
        <v>0</v>
      </c>
      <c r="L29" s="6" t="s">
        <v>83</v>
      </c>
      <c r="M29" s="6" t="str">
        <f t="shared" si="7"/>
        <v>-</v>
      </c>
      <c r="N29" s="6" t="s">
        <v>83</v>
      </c>
      <c r="O29" s="6" t="s">
        <v>83</v>
      </c>
      <c r="P29" s="6">
        <v>0</v>
      </c>
      <c r="Q29" s="6" t="s">
        <v>83</v>
      </c>
      <c r="R29" s="6" t="s">
        <v>83</v>
      </c>
      <c r="S29" s="6" t="s">
        <v>83</v>
      </c>
      <c r="T29" s="6" t="s">
        <v>83</v>
      </c>
      <c r="U29" s="6" t="s">
        <v>90</v>
      </c>
      <c r="V29" s="6">
        <v>0</v>
      </c>
      <c r="W29" s="6" t="s">
        <v>90</v>
      </c>
      <c r="X29" s="6">
        <f t="shared" si="8"/>
        <v>0</v>
      </c>
      <c r="Y29" s="6" t="s">
        <v>90</v>
      </c>
      <c r="Z29" s="6">
        <f t="shared" si="9"/>
        <v>0</v>
      </c>
      <c r="AA29" s="6">
        <v>0</v>
      </c>
      <c r="AB29" s="6">
        <v>0</v>
      </c>
      <c r="AC29" s="6" t="s">
        <v>83</v>
      </c>
      <c r="AD29" s="6" t="s">
        <v>83</v>
      </c>
      <c r="AE29" s="6" t="s">
        <v>83</v>
      </c>
      <c r="AF29" s="6" t="s">
        <v>83</v>
      </c>
      <c r="AG29" s="6" t="s">
        <v>83</v>
      </c>
      <c r="AH29" s="6" t="s">
        <v>83</v>
      </c>
      <c r="AI29" s="6" t="s">
        <v>83</v>
      </c>
      <c r="AJ29" s="6" t="s">
        <v>83</v>
      </c>
      <c r="AK29" s="40"/>
    </row>
    <row r="30" spans="1:39" ht="25.5" collapsed="1" x14ac:dyDescent="0.2">
      <c r="A30" s="4" t="s">
        <v>107</v>
      </c>
      <c r="B30" s="33" t="s">
        <v>108</v>
      </c>
      <c r="C30" s="4" t="s">
        <v>83</v>
      </c>
      <c r="D30" s="4" t="s">
        <v>83</v>
      </c>
      <c r="E30" s="4">
        <v>2017</v>
      </c>
      <c r="F30" s="4">
        <v>2019</v>
      </c>
      <c r="G30" s="4">
        <f>F30</f>
        <v>2019</v>
      </c>
      <c r="H30" s="6">
        <f>H19</f>
        <v>14.638620099661019</v>
      </c>
      <c r="I30" s="6">
        <f>I19</f>
        <v>39.589446423728816</v>
      </c>
      <c r="J30" s="6">
        <v>0</v>
      </c>
      <c r="K30" s="6">
        <f>L30+M30+N30+O30</f>
        <v>506.00421798949162</v>
      </c>
      <c r="L30" s="6">
        <v>0</v>
      </c>
      <c r="M30" s="6">
        <f t="shared" si="7"/>
        <v>14.638620099661019</v>
      </c>
      <c r="N30" s="6">
        <f>N31</f>
        <v>491.36559788983061</v>
      </c>
      <c r="O30" s="6">
        <v>0</v>
      </c>
      <c r="P30" s="6">
        <f>P31</f>
        <v>715.05185916847472</v>
      </c>
      <c r="Q30" s="6">
        <f t="shared" ref="Q30:T31" si="10">Q31</f>
        <v>0</v>
      </c>
      <c r="R30" s="6">
        <f t="shared" si="10"/>
        <v>37.163467559322029</v>
      </c>
      <c r="S30" s="6">
        <f t="shared" si="10"/>
        <v>677.88839160915268</v>
      </c>
      <c r="T30" s="6">
        <f t="shared" si="10"/>
        <v>0</v>
      </c>
      <c r="U30" s="6" t="s">
        <v>90</v>
      </c>
      <c r="V30" s="6">
        <v>0</v>
      </c>
      <c r="W30" s="6" t="s">
        <v>90</v>
      </c>
      <c r="X30" s="6">
        <f>X31</f>
        <v>344.98726866949158</v>
      </c>
      <c r="Y30" s="6" t="s">
        <v>90</v>
      </c>
      <c r="Z30" s="6">
        <f>Z31</f>
        <v>555.17485294067808</v>
      </c>
      <c r="AA30" s="6">
        <v>0</v>
      </c>
      <c r="AB30" s="6">
        <v>0</v>
      </c>
      <c r="AC30" s="6">
        <f>AC31</f>
        <v>161.01694932000001</v>
      </c>
      <c r="AD30" s="6">
        <f t="shared" ref="AD30:AJ31" si="11">AD31</f>
        <v>159.73505792271189</v>
      </c>
      <c r="AE30" s="6">
        <f t="shared" si="11"/>
        <v>167.31448664406781</v>
      </c>
      <c r="AF30" s="6">
        <f>AF31</f>
        <v>173.71601244067796</v>
      </c>
      <c r="AG30" s="6">
        <f t="shared" si="11"/>
        <v>177.67278202542374</v>
      </c>
      <c r="AH30" s="6">
        <f t="shared" si="11"/>
        <v>312.79000321186442</v>
      </c>
      <c r="AI30" s="6">
        <f t="shared" si="11"/>
        <v>506.00421798949168</v>
      </c>
      <c r="AJ30" s="6">
        <f t="shared" si="11"/>
        <v>646.2410735752544</v>
      </c>
      <c r="AK30" s="40"/>
    </row>
    <row r="31" spans="1:39" x14ac:dyDescent="0.2">
      <c r="A31" s="4">
        <v>1</v>
      </c>
      <c r="B31" s="33" t="s">
        <v>87</v>
      </c>
      <c r="C31" s="4" t="s">
        <v>83</v>
      </c>
      <c r="D31" s="4" t="s">
        <v>83</v>
      </c>
      <c r="E31" s="4">
        <v>2017</v>
      </c>
      <c r="F31" s="4">
        <v>2019</v>
      </c>
      <c r="G31" s="4">
        <f>F31</f>
        <v>2019</v>
      </c>
      <c r="H31" s="6">
        <f>H30</f>
        <v>14.638620099661019</v>
      </c>
      <c r="I31" s="6">
        <f>I30</f>
        <v>39.589446423728816</v>
      </c>
      <c r="J31" s="6">
        <v>0</v>
      </c>
      <c r="K31" s="6">
        <f t="shared" ref="K31:K53" si="12">L31+M31+N31+O31</f>
        <v>506.00421798949162</v>
      </c>
      <c r="L31" s="6">
        <v>0</v>
      </c>
      <c r="M31" s="6">
        <f t="shared" si="7"/>
        <v>14.638620099661019</v>
      </c>
      <c r="N31" s="6">
        <f>N32</f>
        <v>491.36559788983061</v>
      </c>
      <c r="O31" s="6">
        <v>0</v>
      </c>
      <c r="P31" s="6">
        <f>P32</f>
        <v>715.05185916847472</v>
      </c>
      <c r="Q31" s="6">
        <f t="shared" si="10"/>
        <v>0</v>
      </c>
      <c r="R31" s="6">
        <f t="shared" si="10"/>
        <v>37.163467559322029</v>
      </c>
      <c r="S31" s="6">
        <f t="shared" si="10"/>
        <v>677.88839160915268</v>
      </c>
      <c r="T31" s="6">
        <f t="shared" si="10"/>
        <v>0</v>
      </c>
      <c r="U31" s="6" t="s">
        <v>90</v>
      </c>
      <c r="V31" s="6">
        <v>0</v>
      </c>
      <c r="W31" s="6" t="s">
        <v>90</v>
      </c>
      <c r="X31" s="6">
        <f>X32</f>
        <v>344.98726866949158</v>
      </c>
      <c r="Y31" s="6" t="s">
        <v>90</v>
      </c>
      <c r="Z31" s="6">
        <f>Z32</f>
        <v>555.17485294067808</v>
      </c>
      <c r="AA31" s="6">
        <v>0</v>
      </c>
      <c r="AB31" s="6">
        <v>0</v>
      </c>
      <c r="AC31" s="6">
        <f>AC32</f>
        <v>161.01694932000001</v>
      </c>
      <c r="AD31" s="6">
        <f t="shared" si="11"/>
        <v>159.73505792271189</v>
      </c>
      <c r="AE31" s="6">
        <f t="shared" si="11"/>
        <v>167.31448664406781</v>
      </c>
      <c r="AF31" s="6">
        <f t="shared" si="11"/>
        <v>173.71601244067796</v>
      </c>
      <c r="AG31" s="6">
        <f t="shared" si="11"/>
        <v>177.67278202542374</v>
      </c>
      <c r="AH31" s="6">
        <f t="shared" si="11"/>
        <v>312.79000321186442</v>
      </c>
      <c r="AI31" s="6">
        <f t="shared" si="11"/>
        <v>506.00421798949168</v>
      </c>
      <c r="AJ31" s="6">
        <f t="shared" si="11"/>
        <v>646.2410735752544</v>
      </c>
      <c r="AK31" s="40"/>
    </row>
    <row r="32" spans="1:39" ht="25.5" x14ac:dyDescent="0.2">
      <c r="A32" s="4" t="s">
        <v>109</v>
      </c>
      <c r="B32" s="33" t="s">
        <v>110</v>
      </c>
      <c r="C32" s="4" t="s">
        <v>83</v>
      </c>
      <c r="D32" s="4" t="s">
        <v>83</v>
      </c>
      <c r="E32" s="4">
        <v>2017</v>
      </c>
      <c r="F32" s="4">
        <v>2019</v>
      </c>
      <c r="G32" s="4">
        <f>F32</f>
        <v>2019</v>
      </c>
      <c r="H32" s="6">
        <f>H31</f>
        <v>14.638620099661019</v>
      </c>
      <c r="I32" s="6">
        <f>I31</f>
        <v>39.589446423728816</v>
      </c>
      <c r="J32" s="6">
        <v>0</v>
      </c>
      <c r="K32" s="6">
        <f t="shared" si="12"/>
        <v>506.00421798949162</v>
      </c>
      <c r="L32" s="6">
        <v>0</v>
      </c>
      <c r="M32" s="6">
        <f>H32</f>
        <v>14.638620099661019</v>
      </c>
      <c r="N32" s="6">
        <f>SUM(N33:N49)</f>
        <v>491.36559788983061</v>
      </c>
      <c r="O32" s="6">
        <v>0</v>
      </c>
      <c r="P32" s="6">
        <f>SUM(P33:P53)</f>
        <v>715.05185916847472</v>
      </c>
      <c r="Q32" s="6">
        <f t="shared" ref="Q32:S32" si="13">SUM(Q33:Q53)</f>
        <v>0</v>
      </c>
      <c r="R32" s="6">
        <f t="shared" si="13"/>
        <v>37.163467559322029</v>
      </c>
      <c r="S32" s="6">
        <f t="shared" si="13"/>
        <v>677.88839160915268</v>
      </c>
      <c r="T32" s="6">
        <f>SUM(T33:T49)</f>
        <v>0</v>
      </c>
      <c r="U32" s="6" t="s">
        <v>90</v>
      </c>
      <c r="V32" s="6">
        <v>0</v>
      </c>
      <c r="W32" s="6" t="s">
        <v>90</v>
      </c>
      <c r="X32" s="6">
        <f>SUM(X33:X53)</f>
        <v>344.98726866949158</v>
      </c>
      <c r="Y32" s="6" t="s">
        <v>90</v>
      </c>
      <c r="Z32" s="6">
        <f>SUM(Z33:Z53)</f>
        <v>555.17485294067808</v>
      </c>
      <c r="AA32" s="6">
        <f t="shared" ref="AA32:AJ32" si="14">SUM(AA33:AA53)</f>
        <v>0</v>
      </c>
      <c r="AB32" s="6">
        <f t="shared" si="14"/>
        <v>0</v>
      </c>
      <c r="AC32" s="6">
        <f t="shared" si="14"/>
        <v>161.01694932000001</v>
      </c>
      <c r="AD32" s="6">
        <f t="shared" si="14"/>
        <v>159.73505792271189</v>
      </c>
      <c r="AE32" s="6">
        <f t="shared" si="14"/>
        <v>167.31448664406781</v>
      </c>
      <c r="AF32" s="6">
        <f>SUM(AF33:AF53)</f>
        <v>173.71601244067796</v>
      </c>
      <c r="AG32" s="6">
        <f t="shared" si="14"/>
        <v>177.67278202542374</v>
      </c>
      <c r="AH32" s="6">
        <f t="shared" si="14"/>
        <v>312.79000321186442</v>
      </c>
      <c r="AI32" s="6">
        <f t="shared" si="14"/>
        <v>506.00421798949168</v>
      </c>
      <c r="AJ32" s="6">
        <f t="shared" si="14"/>
        <v>646.2410735752544</v>
      </c>
      <c r="AK32" s="40"/>
    </row>
    <row r="33" spans="1:42" ht="51" x14ac:dyDescent="0.2">
      <c r="A33" s="4" t="s">
        <v>109</v>
      </c>
      <c r="B33" s="33" t="s">
        <v>111</v>
      </c>
      <c r="C33" s="7" t="s">
        <v>112</v>
      </c>
      <c r="D33" s="37" t="s">
        <v>113</v>
      </c>
      <c r="E33" s="8">
        <v>2017</v>
      </c>
      <c r="F33" s="8">
        <v>2017</v>
      </c>
      <c r="G33" s="8">
        <v>2017</v>
      </c>
      <c r="H33" s="6" t="s">
        <v>90</v>
      </c>
      <c r="I33" s="6" t="str">
        <f t="shared" si="6"/>
        <v>н/д</v>
      </c>
      <c r="J33" s="6">
        <v>0</v>
      </c>
      <c r="K33" s="6">
        <f t="shared" si="12"/>
        <v>49.078101600000004</v>
      </c>
      <c r="L33" s="6">
        <v>0</v>
      </c>
      <c r="M33" s="6">
        <v>0</v>
      </c>
      <c r="N33" s="6">
        <f>'форма 2'!T34/1.18</f>
        <v>49.078101600000004</v>
      </c>
      <c r="O33" s="6"/>
      <c r="P33" s="6">
        <f>Q33+R33+S33+T33</f>
        <v>61.296262616949157</v>
      </c>
      <c r="Q33" s="6">
        <v>0</v>
      </c>
      <c r="R33" s="6">
        <v>0</v>
      </c>
      <c r="S33" s="6">
        <f>'форма 2'!U34/1.18</f>
        <v>61.296262616949157</v>
      </c>
      <c r="T33" s="6">
        <v>0</v>
      </c>
      <c r="U33" s="6" t="s">
        <v>90</v>
      </c>
      <c r="V33" s="6">
        <v>0</v>
      </c>
      <c r="W33" s="6" t="s">
        <v>90</v>
      </c>
      <c r="X33" s="6">
        <f>'форма 2'!W34/1.18</f>
        <v>3.1119999999999988</v>
      </c>
      <c r="Y33" s="6" t="s">
        <v>90</v>
      </c>
      <c r="Z33" s="6">
        <f>'форма 2'!X34/1.18</f>
        <v>15.330161016949154</v>
      </c>
      <c r="AA33" s="6">
        <v>0</v>
      </c>
      <c r="AB33" s="6">
        <v>0</v>
      </c>
      <c r="AC33" s="6">
        <f>'форма 2'!AI34/1.18</f>
        <v>45.966101600000002</v>
      </c>
      <c r="AD33" s="6">
        <f>'форма 2'!AN34/1.18</f>
        <v>45.966101600000002</v>
      </c>
      <c r="AE33" s="6">
        <f>'форма 2'!AS34/1.18</f>
        <v>3.1120000000000001</v>
      </c>
      <c r="AF33" s="6">
        <f>'форма 2'!AX34/1.18</f>
        <v>3.1120000000000001</v>
      </c>
      <c r="AG33" s="6">
        <f>'форма 2'!BC34/1.18</f>
        <v>0</v>
      </c>
      <c r="AH33" s="6">
        <f>'форма 2'!BH34/1.18</f>
        <v>12.218161016949153</v>
      </c>
      <c r="AI33" s="6">
        <f>AC33+AE33+AG33</f>
        <v>49.078101600000004</v>
      </c>
      <c r="AJ33" s="6">
        <f>AD33+AF33+AH33</f>
        <v>61.296262616949157</v>
      </c>
      <c r="AK33" s="36" t="s">
        <v>114</v>
      </c>
      <c r="AM33" s="19"/>
      <c r="AN33" s="19"/>
      <c r="AO33" s="19"/>
    </row>
    <row r="34" spans="1:42" ht="30.75" customHeight="1" x14ac:dyDescent="0.2">
      <c r="A34" s="4" t="s">
        <v>109</v>
      </c>
      <c r="B34" s="7" t="s">
        <v>115</v>
      </c>
      <c r="C34" s="18" t="s">
        <v>116</v>
      </c>
      <c r="D34" s="37" t="s">
        <v>113</v>
      </c>
      <c r="E34" s="8">
        <v>2017</v>
      </c>
      <c r="F34" s="8">
        <v>2017</v>
      </c>
      <c r="G34" s="8">
        <v>2018</v>
      </c>
      <c r="H34" s="6" t="s">
        <v>90</v>
      </c>
      <c r="I34" s="6" t="str">
        <f t="shared" si="6"/>
        <v>н/д</v>
      </c>
      <c r="J34" s="6">
        <v>0</v>
      </c>
      <c r="K34" s="6">
        <f t="shared" si="12"/>
        <v>63.067853389830518</v>
      </c>
      <c r="L34" s="6">
        <v>0</v>
      </c>
      <c r="M34" s="6">
        <v>0</v>
      </c>
      <c r="N34" s="6">
        <f>'форма 2'!T35/1.18</f>
        <v>63.067853389830518</v>
      </c>
      <c r="O34" s="6"/>
      <c r="P34" s="6">
        <f t="shared" ref="P34:P53" si="15">Q34+R34+S34+T34</f>
        <v>62.533955084745763</v>
      </c>
      <c r="Q34" s="6">
        <v>0</v>
      </c>
      <c r="R34" s="6">
        <v>0</v>
      </c>
      <c r="S34" s="6">
        <f>'форма 2'!U35/1.18</f>
        <v>62.533955084745763</v>
      </c>
      <c r="T34" s="6">
        <v>0</v>
      </c>
      <c r="U34" s="6" t="s">
        <v>90</v>
      </c>
      <c r="V34" s="6">
        <v>0</v>
      </c>
      <c r="W34" s="6" t="s">
        <v>90</v>
      </c>
      <c r="X34" s="6">
        <f>'форма 2'!W35/1.18</f>
        <v>52.067853389830518</v>
      </c>
      <c r="Y34" s="6" t="s">
        <v>90</v>
      </c>
      <c r="Z34" s="6">
        <f>'форма 2'!X35/1.18</f>
        <v>52.067853389830503</v>
      </c>
      <c r="AA34" s="6">
        <v>0</v>
      </c>
      <c r="AB34" s="6">
        <v>0</v>
      </c>
      <c r="AC34" s="6">
        <f>'форма 2'!AI35/1.18</f>
        <v>11</v>
      </c>
      <c r="AD34" s="6">
        <f>'форма 2'!AN35/1.18</f>
        <v>10.466101694915254</v>
      </c>
      <c r="AE34" s="6">
        <f>'форма 2'!AS35/1.18</f>
        <v>52.06785338983051</v>
      </c>
      <c r="AF34" s="6">
        <f>'форма 2'!AX35/1.18</f>
        <v>52.06785338983051</v>
      </c>
      <c r="AG34" s="6">
        <f>'форма 2'!BC35/1.18</f>
        <v>0</v>
      </c>
      <c r="AH34" s="6">
        <f>'форма 2'!BH35/1.18</f>
        <v>0</v>
      </c>
      <c r="AI34" s="6">
        <f t="shared" ref="AI34:AJ49" si="16">AC34+AE34+AG34</f>
        <v>63.06785338983051</v>
      </c>
      <c r="AJ34" s="6">
        <f t="shared" si="16"/>
        <v>62.533955084745763</v>
      </c>
      <c r="AK34" s="36" t="str">
        <f>'форма 2'!BW35</f>
        <v>По результатам проведения конкурсных процедур уточнена стоимость проекта</v>
      </c>
      <c r="AO34" s="19"/>
    </row>
    <row r="35" spans="1:42" ht="38.25" x14ac:dyDescent="0.2">
      <c r="A35" s="4" t="s">
        <v>109</v>
      </c>
      <c r="B35" s="7" t="s">
        <v>118</v>
      </c>
      <c r="C35" s="18" t="s">
        <v>119</v>
      </c>
      <c r="D35" s="8" t="s">
        <v>97</v>
      </c>
      <c r="E35" s="8">
        <v>2018</v>
      </c>
      <c r="F35" s="8">
        <v>2019</v>
      </c>
      <c r="G35" s="8">
        <v>2019</v>
      </c>
      <c r="H35" s="6" t="s">
        <v>90</v>
      </c>
      <c r="I35" s="6" t="str">
        <f t="shared" si="6"/>
        <v>н/д</v>
      </c>
      <c r="J35" s="6">
        <v>0</v>
      </c>
      <c r="K35" s="6">
        <f t="shared" si="12"/>
        <v>55.369915254237291</v>
      </c>
      <c r="L35" s="6">
        <v>0</v>
      </c>
      <c r="M35" s="6">
        <v>0</v>
      </c>
      <c r="N35" s="6">
        <f>'форма 2'!T36/1.18</f>
        <v>55.369915254237291</v>
      </c>
      <c r="O35" s="6"/>
      <c r="P35" s="6">
        <f t="shared" si="15"/>
        <v>55.369915254237291</v>
      </c>
      <c r="Q35" s="6">
        <v>0</v>
      </c>
      <c r="R35" s="6">
        <v>0</v>
      </c>
      <c r="S35" s="6">
        <f>'форма 2'!U36/1.18</f>
        <v>55.369915254237291</v>
      </c>
      <c r="T35" s="6">
        <v>0</v>
      </c>
      <c r="U35" s="6" t="s">
        <v>90</v>
      </c>
      <c r="V35" s="6">
        <v>0</v>
      </c>
      <c r="W35" s="6" t="s">
        <v>90</v>
      </c>
      <c r="X35" s="6">
        <f>'форма 2'!W36/1.18</f>
        <v>55.369915254237291</v>
      </c>
      <c r="Y35" s="6" t="s">
        <v>90</v>
      </c>
      <c r="Z35" s="6">
        <f>'форма 2'!X36/1.18</f>
        <v>55.369915254237291</v>
      </c>
      <c r="AA35" s="6">
        <v>0</v>
      </c>
      <c r="AB35" s="6">
        <v>0</v>
      </c>
      <c r="AC35" s="6">
        <f>'форма 2'!AI36/1.18</f>
        <v>0</v>
      </c>
      <c r="AD35" s="6">
        <f>'форма 2'!AN36/1.18</f>
        <v>0</v>
      </c>
      <c r="AE35" s="6">
        <f>'форма 2'!AS36/1.18</f>
        <v>47.793915254237291</v>
      </c>
      <c r="AF35" s="6">
        <f>'форма 2'!AX36/1.18</f>
        <v>47.793915254237291</v>
      </c>
      <c r="AG35" s="6">
        <f>'форма 2'!BC36/1.18</f>
        <v>7.5759999999999996</v>
      </c>
      <c r="AH35" s="6">
        <f>'форма 2'!BH36/1.18</f>
        <v>7.5759999999999996</v>
      </c>
      <c r="AI35" s="6">
        <f t="shared" si="16"/>
        <v>55.369915254237291</v>
      </c>
      <c r="AJ35" s="6">
        <f t="shared" si="16"/>
        <v>55.369915254237291</v>
      </c>
      <c r="AK35" s="38"/>
    </row>
    <row r="36" spans="1:42" ht="51" x14ac:dyDescent="0.2">
      <c r="A36" s="4" t="s">
        <v>109</v>
      </c>
      <c r="B36" s="7" t="s">
        <v>120</v>
      </c>
      <c r="C36" s="18" t="s">
        <v>121</v>
      </c>
      <c r="D36" s="37" t="s">
        <v>113</v>
      </c>
      <c r="E36" s="8">
        <v>2017</v>
      </c>
      <c r="F36" s="8">
        <v>2019</v>
      </c>
      <c r="G36" s="8">
        <v>2019</v>
      </c>
      <c r="H36" s="6" t="s">
        <v>90</v>
      </c>
      <c r="I36" s="6" t="str">
        <f t="shared" si="6"/>
        <v>н/д</v>
      </c>
      <c r="J36" s="6">
        <v>0</v>
      </c>
      <c r="K36" s="6">
        <f t="shared" si="12"/>
        <v>2.8574599999999997</v>
      </c>
      <c r="L36" s="6">
        <v>0</v>
      </c>
      <c r="M36" s="6">
        <v>0</v>
      </c>
      <c r="N36" s="6">
        <f>'форма 2'!T37/1.18</f>
        <v>2.8574599999999997</v>
      </c>
      <c r="O36" s="6"/>
      <c r="P36" s="6">
        <f>Q36+R36+S36+T36</f>
        <v>2.8574599999999997</v>
      </c>
      <c r="Q36" s="6">
        <v>0</v>
      </c>
      <c r="R36" s="6">
        <v>0</v>
      </c>
      <c r="S36" s="6">
        <f>'форма 2'!U37/1.18</f>
        <v>2.8574599999999997</v>
      </c>
      <c r="T36" s="6">
        <v>0</v>
      </c>
      <c r="U36" s="6" t="s">
        <v>90</v>
      </c>
      <c r="V36" s="6">
        <v>0</v>
      </c>
      <c r="W36" s="6" t="s">
        <v>90</v>
      </c>
      <c r="X36" s="6">
        <f>'форма 2'!W37/1.18</f>
        <v>0.68796799999999969</v>
      </c>
      <c r="Y36" s="6" t="s">
        <v>90</v>
      </c>
      <c r="Z36" s="6">
        <f>'форма 2'!X37/1.18</f>
        <v>2.0015277966101692</v>
      </c>
      <c r="AA36" s="6">
        <v>0</v>
      </c>
      <c r="AB36" s="6">
        <v>0</v>
      </c>
      <c r="AC36" s="6">
        <f>'форма 2'!AI37/1.18</f>
        <v>2.169492</v>
      </c>
      <c r="AD36" s="6">
        <f>'форма 2'!AN37/1.18</f>
        <v>0.85593220338983056</v>
      </c>
      <c r="AE36" s="6">
        <f>'форма 2'!AS37/1.18</f>
        <v>0.3439839999999999</v>
      </c>
      <c r="AF36" s="6">
        <f>'форма 2'!AX37/1.18</f>
        <v>1.6575437966101692</v>
      </c>
      <c r="AG36" s="6">
        <f>'форма 2'!BC37/1.18</f>
        <v>0.3439839999999999</v>
      </c>
      <c r="AH36" s="6">
        <f>'форма 2'!BH37/1.18</f>
        <v>0.3439839999999999</v>
      </c>
      <c r="AI36" s="6">
        <f t="shared" si="16"/>
        <v>2.8574599999999997</v>
      </c>
      <c r="AJ36" s="6">
        <f t="shared" si="16"/>
        <v>2.8574599999999997</v>
      </c>
      <c r="AK36" s="36" t="s">
        <v>201</v>
      </c>
      <c r="AO36" s="19"/>
    </row>
    <row r="37" spans="1:42" ht="102" x14ac:dyDescent="0.2">
      <c r="A37" s="4" t="s">
        <v>109</v>
      </c>
      <c r="B37" s="7" t="s">
        <v>123</v>
      </c>
      <c r="C37" s="18" t="s">
        <v>124</v>
      </c>
      <c r="D37" s="37" t="s">
        <v>113</v>
      </c>
      <c r="E37" s="8">
        <v>2017</v>
      </c>
      <c r="F37" s="8">
        <v>2018</v>
      </c>
      <c r="G37" s="8">
        <v>2018</v>
      </c>
      <c r="H37" s="6" t="s">
        <v>90</v>
      </c>
      <c r="I37" s="6" t="str">
        <f t="shared" si="6"/>
        <v>н/д</v>
      </c>
      <c r="J37" s="6">
        <v>0</v>
      </c>
      <c r="K37" s="6">
        <f t="shared" si="12"/>
        <v>18.97270293220339</v>
      </c>
      <c r="L37" s="6">
        <v>0</v>
      </c>
      <c r="M37" s="6">
        <v>0</v>
      </c>
      <c r="N37" s="6">
        <f>'форма 2'!T38/1.18</f>
        <v>18.97270293220339</v>
      </c>
      <c r="O37" s="6"/>
      <c r="P37" s="6">
        <f>Q37+R37+S37+T37</f>
        <v>21.346983488474578</v>
      </c>
      <c r="Q37" s="6">
        <v>0</v>
      </c>
      <c r="R37" s="6">
        <v>0</v>
      </c>
      <c r="S37" s="6">
        <f>AJ37</f>
        <v>21.346983488474578</v>
      </c>
      <c r="T37" s="6">
        <v>0</v>
      </c>
      <c r="U37" s="6" t="s">
        <v>90</v>
      </c>
      <c r="V37" s="6">
        <v>0</v>
      </c>
      <c r="W37" s="6" t="s">
        <v>90</v>
      </c>
      <c r="X37" s="6">
        <f>'форма 2'!W38/1.18</f>
        <v>17.48965193220339</v>
      </c>
      <c r="Y37" s="6" t="s">
        <v>90</v>
      </c>
      <c r="Z37" s="6">
        <f>'форма 2'!X38/1.18</f>
        <v>17.48965193220339</v>
      </c>
      <c r="AA37" s="6">
        <v>0</v>
      </c>
      <c r="AB37" s="6">
        <v>0</v>
      </c>
      <c r="AC37" s="6">
        <f>'форма 2'!AI38/1.18</f>
        <v>1.4830509999999999</v>
      </c>
      <c r="AD37" s="6">
        <v>3.8573315562711863</v>
      </c>
      <c r="AE37" s="6">
        <f>'форма 2'!AS38/1.18</f>
        <v>17.48965193220339</v>
      </c>
      <c r="AF37" s="6">
        <f>'форма 2'!AX38/1.18</f>
        <v>17.48965193220339</v>
      </c>
      <c r="AG37" s="6">
        <f>'форма 2'!BC38/1.18</f>
        <v>0</v>
      </c>
      <c r="AH37" s="6">
        <f>'форма 2'!BH38/1.18</f>
        <v>0</v>
      </c>
      <c r="AI37" s="6">
        <f t="shared" si="16"/>
        <v>18.97270293220339</v>
      </c>
      <c r="AJ37" s="6">
        <f t="shared" si="16"/>
        <v>21.346983488474578</v>
      </c>
      <c r="AK37" s="9" t="s">
        <v>202</v>
      </c>
    </row>
    <row r="38" spans="1:42" ht="38.25" x14ac:dyDescent="0.2">
      <c r="A38" s="4" t="s">
        <v>109</v>
      </c>
      <c r="B38" s="7" t="s">
        <v>126</v>
      </c>
      <c r="C38" s="7" t="s">
        <v>127</v>
      </c>
      <c r="D38" s="8" t="s">
        <v>97</v>
      </c>
      <c r="E38" s="8">
        <v>2019</v>
      </c>
      <c r="F38" s="8">
        <v>2019</v>
      </c>
      <c r="G38" s="8">
        <v>2019</v>
      </c>
      <c r="H38" s="6" t="s">
        <v>90</v>
      </c>
      <c r="I38" s="6" t="str">
        <f>H38</f>
        <v>н/д</v>
      </c>
      <c r="J38" s="6">
        <v>0</v>
      </c>
      <c r="K38" s="6">
        <f>L38+M38+N38+O38</f>
        <v>156.16879802542374</v>
      </c>
      <c r="L38" s="6">
        <v>0</v>
      </c>
      <c r="M38" s="6">
        <v>0</v>
      </c>
      <c r="N38" s="6">
        <f>'форма 2'!T39/1.18</f>
        <v>156.16879802542374</v>
      </c>
      <c r="O38" s="6"/>
      <c r="P38" s="6">
        <f>Q38+R38+S38+T38</f>
        <v>156.16879802542374</v>
      </c>
      <c r="Q38" s="6">
        <v>0</v>
      </c>
      <c r="R38" s="6">
        <v>0</v>
      </c>
      <c r="S38" s="6">
        <f>'форма 2'!U39/1.18</f>
        <v>156.16879802542374</v>
      </c>
      <c r="T38" s="6">
        <v>0</v>
      </c>
      <c r="U38" s="6" t="s">
        <v>90</v>
      </c>
      <c r="V38" s="6">
        <v>0</v>
      </c>
      <c r="W38" s="6" t="s">
        <v>90</v>
      </c>
      <c r="X38" s="6">
        <f>'форма 2'!W39/1.18</f>
        <v>156.16879802542374</v>
      </c>
      <c r="Y38" s="6" t="s">
        <v>90</v>
      </c>
      <c r="Z38" s="6">
        <f>'форма 2'!X39/1.18</f>
        <v>156.16879802542374</v>
      </c>
      <c r="AA38" s="6">
        <v>0</v>
      </c>
      <c r="AB38" s="6">
        <v>0</v>
      </c>
      <c r="AC38" s="6">
        <f>'форма 2'!AI39/1.18</f>
        <v>0</v>
      </c>
      <c r="AD38" s="6">
        <f>'форма 2'!AN39/1.18</f>
        <v>0</v>
      </c>
      <c r="AE38" s="6">
        <f>'форма 2'!AS39/1.18</f>
        <v>0</v>
      </c>
      <c r="AF38" s="6">
        <f>'форма 2'!AX39/1.18</f>
        <v>0</v>
      </c>
      <c r="AG38" s="6">
        <f>'форма 2'!BC39/1.18</f>
        <v>156.16879802542374</v>
      </c>
      <c r="AH38" s="6">
        <f>'форма 2'!BH39/1.18</f>
        <v>156.16879802542374</v>
      </c>
      <c r="AI38" s="6">
        <f>AC38+AE38+AG38</f>
        <v>156.16879802542374</v>
      </c>
      <c r="AJ38" s="6">
        <f>AD38+AF38+AH38</f>
        <v>156.16879802542374</v>
      </c>
      <c r="AK38" s="6"/>
    </row>
    <row r="39" spans="1:42" ht="25.5" x14ac:dyDescent="0.2">
      <c r="A39" s="4" t="s">
        <v>109</v>
      </c>
      <c r="B39" s="7" t="s">
        <v>128</v>
      </c>
      <c r="C39" s="18" t="s">
        <v>129</v>
      </c>
      <c r="D39" s="39">
        <v>3</v>
      </c>
      <c r="E39" s="8">
        <v>2017</v>
      </c>
      <c r="F39" s="8">
        <v>2017</v>
      </c>
      <c r="G39" s="8">
        <v>2017</v>
      </c>
      <c r="H39" s="6" t="s">
        <v>90</v>
      </c>
      <c r="I39" s="6" t="str">
        <f t="shared" si="6"/>
        <v>н/д</v>
      </c>
      <c r="J39" s="6">
        <v>0</v>
      </c>
      <c r="K39" s="6">
        <f t="shared" si="12"/>
        <v>44.771186400000005</v>
      </c>
      <c r="L39" s="6">
        <v>0</v>
      </c>
      <c r="M39" s="6">
        <v>0</v>
      </c>
      <c r="N39" s="6">
        <f>'форма 2'!T40/1.18</f>
        <v>44.771186400000005</v>
      </c>
      <c r="O39" s="6"/>
      <c r="P39" s="6">
        <f t="shared" si="15"/>
        <v>44.076271186440678</v>
      </c>
      <c r="Q39" s="6">
        <v>0</v>
      </c>
      <c r="R39" s="6">
        <v>0</v>
      </c>
      <c r="S39" s="6">
        <f>'форма 2'!U40/1.18</f>
        <v>44.076271186440678</v>
      </c>
      <c r="T39" s="6">
        <v>0</v>
      </c>
      <c r="U39" s="6" t="s">
        <v>90</v>
      </c>
      <c r="V39" s="6">
        <v>0</v>
      </c>
      <c r="W39" s="6" t="s">
        <v>90</v>
      </c>
      <c r="X39" s="6">
        <f>'форма 2'!W40/1.18</f>
        <v>0</v>
      </c>
      <c r="Y39" s="6" t="s">
        <v>90</v>
      </c>
      <c r="Z39" s="6">
        <f>'форма 2'!X40/1.18</f>
        <v>0</v>
      </c>
      <c r="AA39" s="6">
        <v>0</v>
      </c>
      <c r="AB39" s="6">
        <v>0</v>
      </c>
      <c r="AC39" s="6">
        <f>'форма 2'!AI40/1.18</f>
        <v>44.771186400000005</v>
      </c>
      <c r="AD39" s="6">
        <f>'форма 2'!AN40/1.18</f>
        <v>44.076271186440678</v>
      </c>
      <c r="AE39" s="6">
        <f>'форма 2'!AS40/1.18</f>
        <v>0</v>
      </c>
      <c r="AF39" s="6">
        <f>'форма 2'!AX40/1.18</f>
        <v>0</v>
      </c>
      <c r="AG39" s="6">
        <f>'форма 2'!BC40/1.18</f>
        <v>0</v>
      </c>
      <c r="AH39" s="6">
        <f>'форма 2'!BH40/1.18</f>
        <v>0</v>
      </c>
      <c r="AI39" s="6">
        <f t="shared" si="16"/>
        <v>44.771186400000005</v>
      </c>
      <c r="AJ39" s="6">
        <f t="shared" si="16"/>
        <v>44.076271186440678</v>
      </c>
      <c r="AK39" s="6"/>
    </row>
    <row r="40" spans="1:42" ht="25.5" x14ac:dyDescent="0.2">
      <c r="A40" s="4" t="s">
        <v>109</v>
      </c>
      <c r="B40" s="7" t="s">
        <v>130</v>
      </c>
      <c r="C40" s="18" t="s">
        <v>131</v>
      </c>
      <c r="D40" s="8" t="s">
        <v>132</v>
      </c>
      <c r="E40" s="8">
        <v>2017</v>
      </c>
      <c r="F40" s="8">
        <v>2019</v>
      </c>
      <c r="G40" s="8">
        <v>2019</v>
      </c>
      <c r="H40" s="6" t="s">
        <v>90</v>
      </c>
      <c r="I40" s="6" t="str">
        <f t="shared" si="6"/>
        <v>н/д</v>
      </c>
      <c r="J40" s="6">
        <v>0</v>
      </c>
      <c r="K40" s="6">
        <f t="shared" si="12"/>
        <v>33.228474599999998</v>
      </c>
      <c r="L40" s="6">
        <v>0</v>
      </c>
      <c r="M40" s="6">
        <v>0</v>
      </c>
      <c r="N40" s="6">
        <f>'форма 2'!T41/1.18</f>
        <v>33.228474599999998</v>
      </c>
      <c r="O40" s="6"/>
      <c r="P40" s="6">
        <f t="shared" si="15"/>
        <v>36.118305084745764</v>
      </c>
      <c r="Q40" s="6">
        <v>0</v>
      </c>
      <c r="R40" s="6">
        <v>0</v>
      </c>
      <c r="S40" s="6">
        <f>'форма 2'!U41/1.18</f>
        <v>36.118305084745764</v>
      </c>
      <c r="T40" s="6">
        <v>0</v>
      </c>
      <c r="U40" s="6" t="s">
        <v>90</v>
      </c>
      <c r="V40" s="6">
        <v>0</v>
      </c>
      <c r="W40" s="6" t="s">
        <v>90</v>
      </c>
      <c r="X40" s="6">
        <f>'форма 2'!W41/1.18</f>
        <v>22.220000000000002</v>
      </c>
      <c r="Y40" s="6" t="s">
        <v>90</v>
      </c>
      <c r="Z40" s="6">
        <f>'форма 2'!X41/1.18</f>
        <v>22.220000000000002</v>
      </c>
      <c r="AA40" s="6">
        <v>0</v>
      </c>
      <c r="AB40" s="6">
        <v>0</v>
      </c>
      <c r="AC40" s="6">
        <f>'форма 2'!AI41/1.18</f>
        <v>11.0084746</v>
      </c>
      <c r="AD40" s="6">
        <f>'форма 2'!AN41/1.18</f>
        <v>13.898305084745763</v>
      </c>
      <c r="AE40" s="6">
        <f>'форма 2'!AS41/1.18</f>
        <v>11.144</v>
      </c>
      <c r="AF40" s="6">
        <f>'форма 2'!AX41/1.18</f>
        <v>11.144</v>
      </c>
      <c r="AG40" s="6">
        <f>'форма 2'!BC41/1.18</f>
        <v>11.076000000000001</v>
      </c>
      <c r="AH40" s="6">
        <f>'форма 2'!BH41/1.18</f>
        <v>11.076000000000001</v>
      </c>
      <c r="AI40" s="6">
        <f t="shared" si="16"/>
        <v>33.228474599999998</v>
      </c>
      <c r="AJ40" s="6">
        <f t="shared" si="16"/>
        <v>36.118305084745764</v>
      </c>
      <c r="AK40" s="6"/>
    </row>
    <row r="41" spans="1:42" ht="38.25" x14ac:dyDescent="0.2">
      <c r="A41" s="4" t="s">
        <v>109</v>
      </c>
      <c r="B41" s="7" t="s">
        <v>133</v>
      </c>
      <c r="C41" s="18" t="s">
        <v>134</v>
      </c>
      <c r="D41" s="8" t="s">
        <v>132</v>
      </c>
      <c r="E41" s="8">
        <v>2017</v>
      </c>
      <c r="F41" s="8">
        <v>2019</v>
      </c>
      <c r="G41" s="8">
        <v>2019</v>
      </c>
      <c r="H41" s="6" t="s">
        <v>90</v>
      </c>
      <c r="I41" s="6" t="str">
        <f t="shared" si="6"/>
        <v>н/д</v>
      </c>
      <c r="J41" s="6">
        <v>0</v>
      </c>
      <c r="K41" s="6">
        <f t="shared" si="12"/>
        <v>6.2703559000000002</v>
      </c>
      <c r="L41" s="6">
        <v>0</v>
      </c>
      <c r="M41" s="6">
        <v>0</v>
      </c>
      <c r="N41" s="6">
        <f>'форма 2'!T42/1.18</f>
        <v>6.2703559000000002</v>
      </c>
      <c r="O41" s="6"/>
      <c r="P41" s="6">
        <f t="shared" si="15"/>
        <v>6.4140145969491531</v>
      </c>
      <c r="Q41" s="6">
        <v>0</v>
      </c>
      <c r="R41" s="6">
        <v>0</v>
      </c>
      <c r="S41" s="6">
        <f>AJ41</f>
        <v>6.4140145969491531</v>
      </c>
      <c r="T41" s="6">
        <v>0</v>
      </c>
      <c r="U41" s="6" t="s">
        <v>90</v>
      </c>
      <c r="V41" s="6">
        <v>0</v>
      </c>
      <c r="W41" s="6" t="s">
        <v>90</v>
      </c>
      <c r="X41" s="6">
        <f>'форма 2'!W42/1.18</f>
        <v>4.3890000000000002</v>
      </c>
      <c r="Y41" s="6" t="s">
        <v>90</v>
      </c>
      <c r="Z41" s="6">
        <f>'форма 2'!X42/1.18</f>
        <v>4.3890000000000002</v>
      </c>
      <c r="AA41" s="6">
        <v>0</v>
      </c>
      <c r="AB41" s="6">
        <v>0</v>
      </c>
      <c r="AC41" s="6">
        <f>'форма 2'!AI42/1.18</f>
        <v>1.8813558999999997</v>
      </c>
      <c r="AD41" s="6">
        <v>2.0250145969491524</v>
      </c>
      <c r="AE41" s="6">
        <f>'форма 2'!AS42/1.18</f>
        <v>1.8810000000000002</v>
      </c>
      <c r="AF41" s="6">
        <f>'форма 2'!AX42/1.18</f>
        <v>1.8810000000000002</v>
      </c>
      <c r="AG41" s="6">
        <f>'форма 2'!BC42/1.18</f>
        <v>2.508</v>
      </c>
      <c r="AH41" s="6">
        <f>'форма 2'!BH42/1.18</f>
        <v>2.508</v>
      </c>
      <c r="AI41" s="6">
        <f t="shared" si="16"/>
        <v>6.2703559000000002</v>
      </c>
      <c r="AJ41" s="6">
        <f t="shared" si="16"/>
        <v>6.4140145969491531</v>
      </c>
      <c r="AK41" s="6"/>
    </row>
    <row r="42" spans="1:42" ht="38.25" x14ac:dyDescent="0.2">
      <c r="A42" s="4" t="s">
        <v>109</v>
      </c>
      <c r="B42" s="7" t="s">
        <v>135</v>
      </c>
      <c r="C42" s="18" t="s">
        <v>136</v>
      </c>
      <c r="D42" s="8" t="s">
        <v>137</v>
      </c>
      <c r="E42" s="8">
        <v>2017</v>
      </c>
      <c r="F42" s="8">
        <v>2017</v>
      </c>
      <c r="G42" s="8">
        <v>2017</v>
      </c>
      <c r="H42" s="6" t="s">
        <v>90</v>
      </c>
      <c r="I42" s="6" t="str">
        <f t="shared" si="6"/>
        <v>н/д</v>
      </c>
      <c r="J42" s="6">
        <v>0</v>
      </c>
      <c r="K42" s="6">
        <f t="shared" si="12"/>
        <v>19.076271000000002</v>
      </c>
      <c r="L42" s="6">
        <v>0</v>
      </c>
      <c r="M42" s="6">
        <v>0</v>
      </c>
      <c r="N42" s="6">
        <f>'форма 2'!T43/1.18</f>
        <v>19.076271000000002</v>
      </c>
      <c r="O42" s="6"/>
      <c r="P42" s="6">
        <f t="shared" si="15"/>
        <v>19.076271186440682</v>
      </c>
      <c r="Q42" s="6">
        <v>0</v>
      </c>
      <c r="R42" s="6">
        <v>0</v>
      </c>
      <c r="S42" s="6">
        <f>'форма 2'!U43/1.18</f>
        <v>19.076271186440682</v>
      </c>
      <c r="T42" s="6">
        <v>0</v>
      </c>
      <c r="U42" s="6" t="s">
        <v>90</v>
      </c>
      <c r="V42" s="6">
        <v>0</v>
      </c>
      <c r="W42" s="6" t="s">
        <v>90</v>
      </c>
      <c r="X42" s="6">
        <f>'форма 2'!W43/1.18</f>
        <v>0</v>
      </c>
      <c r="Y42" s="6" t="s">
        <v>90</v>
      </c>
      <c r="Z42" s="6">
        <f>'форма 2'!X43/1.18</f>
        <v>0</v>
      </c>
      <c r="AA42" s="6">
        <v>0</v>
      </c>
      <c r="AB42" s="6">
        <v>0</v>
      </c>
      <c r="AC42" s="6">
        <f>'форма 2'!AI43/1.18</f>
        <v>19.076271000000002</v>
      </c>
      <c r="AD42" s="6">
        <f>'форма 2'!AN43/1.18</f>
        <v>19.076271186440682</v>
      </c>
      <c r="AE42" s="6">
        <f>'форма 2'!AS43/1.18</f>
        <v>0</v>
      </c>
      <c r="AF42" s="6">
        <f>'форма 2'!AX43/1.18</f>
        <v>0</v>
      </c>
      <c r="AG42" s="6">
        <f>'форма 2'!BC43/1.18</f>
        <v>0</v>
      </c>
      <c r="AH42" s="6">
        <f>'форма 2'!BH43/1.18</f>
        <v>0</v>
      </c>
      <c r="AI42" s="6">
        <f t="shared" si="16"/>
        <v>19.076271000000002</v>
      </c>
      <c r="AJ42" s="6">
        <f t="shared" si="16"/>
        <v>19.076271186440682</v>
      </c>
      <c r="AK42" s="6"/>
    </row>
    <row r="43" spans="1:42" ht="38.25" x14ac:dyDescent="0.2">
      <c r="A43" s="4" t="s">
        <v>109</v>
      </c>
      <c r="B43" s="7" t="s">
        <v>138</v>
      </c>
      <c r="C43" s="18" t="s">
        <v>139</v>
      </c>
      <c r="D43" s="37" t="s">
        <v>113</v>
      </c>
      <c r="E43" s="8">
        <v>2017</v>
      </c>
      <c r="F43" s="8">
        <v>2017</v>
      </c>
      <c r="G43" s="8">
        <v>2018</v>
      </c>
      <c r="H43" s="6" t="s">
        <v>90</v>
      </c>
      <c r="I43" s="6" t="str">
        <f t="shared" si="6"/>
        <v>н/д</v>
      </c>
      <c r="J43" s="6">
        <v>0</v>
      </c>
      <c r="K43" s="6">
        <f t="shared" si="12"/>
        <v>21.148355923728815</v>
      </c>
      <c r="L43" s="6">
        <v>0</v>
      </c>
      <c r="M43" s="6">
        <v>0</v>
      </c>
      <c r="N43" s="6">
        <f>'форма 2'!T44/1.18</f>
        <v>21.148355923728815</v>
      </c>
      <c r="O43" s="6"/>
      <c r="P43" s="6">
        <f t="shared" si="15"/>
        <v>22.46191525423729</v>
      </c>
      <c r="Q43" s="6">
        <v>0</v>
      </c>
      <c r="R43" s="6">
        <v>0</v>
      </c>
      <c r="S43" s="6">
        <f>'форма 2'!U44/1.18</f>
        <v>22.46191525423729</v>
      </c>
      <c r="T43" s="6">
        <v>0</v>
      </c>
      <c r="U43" s="6" t="s">
        <v>90</v>
      </c>
      <c r="V43" s="6">
        <v>0</v>
      </c>
      <c r="W43" s="6" t="s">
        <v>90</v>
      </c>
      <c r="X43" s="6">
        <f>'форма 2'!W44/1.18</f>
        <v>19.258525423728813</v>
      </c>
      <c r="Y43" s="6" t="s">
        <v>90</v>
      </c>
      <c r="Z43" s="6">
        <f>'форма 2'!X44/1.18</f>
        <v>19.258525423728813</v>
      </c>
      <c r="AA43" s="6">
        <v>0</v>
      </c>
      <c r="AB43" s="6">
        <v>0</v>
      </c>
      <c r="AC43" s="6">
        <f>'форма 2'!AI44/1.18</f>
        <v>1.8898305000000002</v>
      </c>
      <c r="AD43" s="6">
        <f>'форма 2'!AN44/1.18</f>
        <v>3.2033898305084745</v>
      </c>
      <c r="AE43" s="6">
        <f>'форма 2'!AS44/1.18</f>
        <v>19.258525423728813</v>
      </c>
      <c r="AF43" s="6">
        <f>'форма 2'!AX44/1.18</f>
        <v>19.258525423728813</v>
      </c>
      <c r="AG43" s="6">
        <f>'форма 2'!BC44/1.18</f>
        <v>0</v>
      </c>
      <c r="AH43" s="6">
        <f>'форма 2'!BH44/1.18</f>
        <v>0</v>
      </c>
      <c r="AI43" s="6">
        <f t="shared" si="16"/>
        <v>21.148355923728811</v>
      </c>
      <c r="AJ43" s="6">
        <f t="shared" si="16"/>
        <v>22.461915254237287</v>
      </c>
      <c r="AK43" s="38"/>
    </row>
    <row r="44" spans="1:42" ht="38.25" x14ac:dyDescent="0.2">
      <c r="A44" s="4" t="s">
        <v>109</v>
      </c>
      <c r="B44" s="7" t="s">
        <v>140</v>
      </c>
      <c r="C44" s="18" t="s">
        <v>141</v>
      </c>
      <c r="D44" s="8" t="s">
        <v>137</v>
      </c>
      <c r="E44" s="8">
        <v>2017</v>
      </c>
      <c r="F44" s="8">
        <v>2017</v>
      </c>
      <c r="G44" s="8">
        <f>F44</f>
        <v>2017</v>
      </c>
      <c r="H44" s="6" t="s">
        <v>90</v>
      </c>
      <c r="I44" s="6" t="str">
        <f t="shared" si="6"/>
        <v>н/д</v>
      </c>
      <c r="J44" s="6">
        <v>0</v>
      </c>
      <c r="K44" s="6">
        <f t="shared" si="12"/>
        <v>11.779661000000001</v>
      </c>
      <c r="L44" s="6">
        <v>0</v>
      </c>
      <c r="M44" s="6">
        <v>0</v>
      </c>
      <c r="N44" s="6">
        <f>'форма 2'!T45/1.18</f>
        <v>11.779661000000001</v>
      </c>
      <c r="O44" s="6"/>
      <c r="P44" s="6">
        <f t="shared" si="15"/>
        <v>11.40677966101695</v>
      </c>
      <c r="Q44" s="6">
        <v>0</v>
      </c>
      <c r="R44" s="6">
        <v>0</v>
      </c>
      <c r="S44" s="6">
        <f>'форма 2'!U45/1.18</f>
        <v>11.40677966101695</v>
      </c>
      <c r="T44" s="6">
        <v>0</v>
      </c>
      <c r="U44" s="6" t="s">
        <v>90</v>
      </c>
      <c r="V44" s="6">
        <v>0</v>
      </c>
      <c r="W44" s="6" t="s">
        <v>90</v>
      </c>
      <c r="X44" s="6">
        <f>'форма 2'!W45/1.18</f>
        <v>0</v>
      </c>
      <c r="Y44" s="6" t="s">
        <v>90</v>
      </c>
      <c r="Z44" s="6">
        <f>'форма 2'!X45/1.18</f>
        <v>0</v>
      </c>
      <c r="AA44" s="6">
        <v>0</v>
      </c>
      <c r="AB44" s="6">
        <v>0</v>
      </c>
      <c r="AC44" s="6">
        <f>'форма 2'!AI45/1.18</f>
        <v>11.779661000000001</v>
      </c>
      <c r="AD44" s="6">
        <f>'форма 2'!AN45/1.18</f>
        <v>11.40677966101695</v>
      </c>
      <c r="AE44" s="6">
        <f>'форма 2'!AS45/1.18</f>
        <v>0</v>
      </c>
      <c r="AF44" s="6">
        <f>'форма 2'!AX45/1.18</f>
        <v>0</v>
      </c>
      <c r="AG44" s="6">
        <f>'форма 2'!BC45/1.18</f>
        <v>0</v>
      </c>
      <c r="AH44" s="6">
        <f>'форма 2'!BH45/1.18</f>
        <v>0</v>
      </c>
      <c r="AI44" s="6">
        <f t="shared" si="16"/>
        <v>11.779661000000001</v>
      </c>
      <c r="AJ44" s="6">
        <f t="shared" si="16"/>
        <v>11.40677966101695</v>
      </c>
      <c r="AK44" s="6"/>
    </row>
    <row r="45" spans="1:42" ht="25.5" x14ac:dyDescent="0.2">
      <c r="A45" s="4" t="s">
        <v>109</v>
      </c>
      <c r="B45" s="7" t="s">
        <v>142</v>
      </c>
      <c r="C45" s="7" t="s">
        <v>143</v>
      </c>
      <c r="D45" s="8" t="s">
        <v>97</v>
      </c>
      <c r="E45" s="8">
        <v>2018</v>
      </c>
      <c r="F45" s="8">
        <v>2018</v>
      </c>
      <c r="G45" s="8">
        <v>2018</v>
      </c>
      <c r="H45" s="6" t="s">
        <v>90</v>
      </c>
      <c r="I45" s="6" t="str">
        <f>H45</f>
        <v>н/д</v>
      </c>
      <c r="J45" s="6">
        <v>0</v>
      </c>
      <c r="K45" s="6">
        <f>L45+M45+N45+O45</f>
        <v>9.5764618644067792</v>
      </c>
      <c r="L45" s="6">
        <v>0</v>
      </c>
      <c r="M45" s="6">
        <v>0</v>
      </c>
      <c r="N45" s="6">
        <f>'форма 2'!T46/1.18</f>
        <v>9.5764618644067792</v>
      </c>
      <c r="O45" s="6"/>
      <c r="P45" s="6">
        <f>Q45+R45+S45+T45</f>
        <v>9.5764618644067792</v>
      </c>
      <c r="Q45" s="6">
        <v>0</v>
      </c>
      <c r="R45" s="6">
        <v>0</v>
      </c>
      <c r="S45" s="6">
        <f>'форма 2'!U46/1.18</f>
        <v>9.5764618644067792</v>
      </c>
      <c r="T45" s="6">
        <v>0</v>
      </c>
      <c r="U45" s="6" t="s">
        <v>90</v>
      </c>
      <c r="V45" s="6">
        <v>0</v>
      </c>
      <c r="W45" s="6" t="s">
        <v>90</v>
      </c>
      <c r="X45" s="6">
        <f>'форма 2'!W46/1.18</f>
        <v>9.5764618644067792</v>
      </c>
      <c r="Y45" s="6" t="s">
        <v>90</v>
      </c>
      <c r="Z45" s="6">
        <f>'форма 2'!X46/1.18</f>
        <v>9.5764618644067792</v>
      </c>
      <c r="AA45" s="6">
        <v>0</v>
      </c>
      <c r="AB45" s="6">
        <v>0</v>
      </c>
      <c r="AC45" s="6">
        <f>'форма 2'!AI46/1.18</f>
        <v>0</v>
      </c>
      <c r="AD45" s="6">
        <f>'форма 2'!AN46/1.18</f>
        <v>0</v>
      </c>
      <c r="AE45" s="6">
        <f>'форма 2'!AS46/1.18</f>
        <v>9.5764618644067792</v>
      </c>
      <c r="AF45" s="6">
        <f>'форма 2'!AX46/1.18</f>
        <v>9.5764618644067792</v>
      </c>
      <c r="AG45" s="6">
        <f>'форма 2'!BC46/1.18</f>
        <v>0</v>
      </c>
      <c r="AH45" s="6">
        <f>'форма 2'!BH46/1.18</f>
        <v>0</v>
      </c>
      <c r="AI45" s="6">
        <f>AC45+AE45+AG45</f>
        <v>9.5764618644067792</v>
      </c>
      <c r="AJ45" s="6">
        <f>AD45+AF45+AH45</f>
        <v>9.5764618644067792</v>
      </c>
      <c r="AK45" s="36"/>
    </row>
    <row r="46" spans="1:42" ht="63.75" x14ac:dyDescent="0.2">
      <c r="A46" s="4" t="s">
        <v>109</v>
      </c>
      <c r="B46" s="7" t="str">
        <f>'форма 2'!B47</f>
        <v>Установка кондиционеров во фронт-офисах (залах приёма клиентов)</v>
      </c>
      <c r="C46" s="7" t="s">
        <v>145</v>
      </c>
      <c r="D46" s="8" t="s">
        <v>97</v>
      </c>
      <c r="E46" s="8">
        <v>2018</v>
      </c>
      <c r="F46" s="8">
        <v>2018</v>
      </c>
      <c r="G46" s="8">
        <v>2018</v>
      </c>
      <c r="H46" s="6">
        <f>'форма 2'!T47/1.18</f>
        <v>2.2906371525423732</v>
      </c>
      <c r="I46" s="6">
        <f>'форма 2'!U47/1.18</f>
        <v>4.8414846101694922</v>
      </c>
      <c r="J46" s="6">
        <v>0</v>
      </c>
      <c r="K46" s="6">
        <f>L46+M46+N46+O46</f>
        <v>2.2906371525423732</v>
      </c>
      <c r="L46" s="6">
        <v>0</v>
      </c>
      <c r="M46" s="6">
        <f>'форма 2'!T47/1.18</f>
        <v>2.2906371525423732</v>
      </c>
      <c r="N46" s="6"/>
      <c r="O46" s="6"/>
      <c r="P46" s="6">
        <f>Q46+R46+S46+T46</f>
        <v>4.8414846101694922</v>
      </c>
      <c r="Q46" s="6">
        <v>0</v>
      </c>
      <c r="R46" s="6">
        <f>'форма 2'!U47/1.18</f>
        <v>4.8414846101694922</v>
      </c>
      <c r="S46" s="6"/>
      <c r="T46" s="6">
        <v>0</v>
      </c>
      <c r="U46" s="6" t="s">
        <v>90</v>
      </c>
      <c r="V46" s="6">
        <v>0</v>
      </c>
      <c r="W46" s="6" t="s">
        <v>90</v>
      </c>
      <c r="X46" s="6">
        <f>'форма 2'!W47/1.18</f>
        <v>2.2906371525423732</v>
      </c>
      <c r="Y46" s="6" t="s">
        <v>90</v>
      </c>
      <c r="Z46" s="6">
        <f>'форма 2'!X47/1.18</f>
        <v>4.8414846101694922</v>
      </c>
      <c r="AA46" s="6">
        <v>0</v>
      </c>
      <c r="AB46" s="6">
        <v>0</v>
      </c>
      <c r="AC46" s="6">
        <f>'форма 2'!AI47/1.18</f>
        <v>0</v>
      </c>
      <c r="AD46" s="6">
        <f>'форма 2'!AN47/1.18</f>
        <v>0</v>
      </c>
      <c r="AE46" s="6">
        <f>'форма 2'!AS47/1.18</f>
        <v>2.2906371525423732</v>
      </c>
      <c r="AF46" s="6">
        <f>'форма 2'!AX47/1.18</f>
        <v>2.2906371525423732</v>
      </c>
      <c r="AG46" s="6">
        <f>'форма 2'!BC47/1.18</f>
        <v>0</v>
      </c>
      <c r="AH46" s="6">
        <f>'форма 2'!BH47/1.18</f>
        <v>2.5508474576271185</v>
      </c>
      <c r="AI46" s="6">
        <f>AC46+AE46+AG46</f>
        <v>2.2906371525423732</v>
      </c>
      <c r="AJ46" s="6">
        <f>AD46+AF46+AH46</f>
        <v>4.8414846101694913</v>
      </c>
      <c r="AK46" s="9" t="s">
        <v>146</v>
      </c>
      <c r="AM46" s="19"/>
      <c r="AN46" s="19"/>
      <c r="AO46" s="19"/>
      <c r="AP46" s="19"/>
    </row>
    <row r="47" spans="1:42" ht="63.75" x14ac:dyDescent="0.2">
      <c r="A47" s="4" t="s">
        <v>109</v>
      </c>
      <c r="B47" s="7" t="s">
        <v>147</v>
      </c>
      <c r="C47" s="18" t="s">
        <v>148</v>
      </c>
      <c r="D47" s="37" t="s">
        <v>113</v>
      </c>
      <c r="E47" s="8">
        <v>2017</v>
      </c>
      <c r="F47" s="8">
        <v>2017</v>
      </c>
      <c r="G47" s="8">
        <v>2018</v>
      </c>
      <c r="H47" s="6">
        <f>'форма 2'!T48/1.18</f>
        <v>2.2394669471186441</v>
      </c>
      <c r="I47" s="6">
        <f>'форма 2'!U48/1.18</f>
        <v>2.2394669491525425</v>
      </c>
      <c r="J47" s="6">
        <v>0</v>
      </c>
      <c r="K47" s="6">
        <f t="shared" si="12"/>
        <v>2.2394669471186441</v>
      </c>
      <c r="L47" s="6">
        <v>0</v>
      </c>
      <c r="M47" s="6">
        <f t="shared" si="7"/>
        <v>2.2394669471186441</v>
      </c>
      <c r="N47" s="6"/>
      <c r="O47" s="6"/>
      <c r="P47" s="6">
        <f t="shared" si="15"/>
        <v>2.2394669491525425</v>
      </c>
      <c r="Q47" s="6">
        <v>0</v>
      </c>
      <c r="R47" s="6">
        <f>'форма 2'!BR48/1.18</f>
        <v>2.2394669491525425</v>
      </c>
      <c r="S47" s="6">
        <v>0</v>
      </c>
      <c r="T47" s="6">
        <v>0</v>
      </c>
      <c r="U47" s="6" t="s">
        <v>90</v>
      </c>
      <c r="V47" s="6">
        <v>0</v>
      </c>
      <c r="W47" s="6" t="s">
        <v>90</v>
      </c>
      <c r="X47" s="6">
        <f>'форма 2'!W48/1.18</f>
        <v>1.4259076271186444</v>
      </c>
      <c r="Y47" s="6" t="s">
        <v>90</v>
      </c>
      <c r="Z47" s="6">
        <f>'форма 2'!X48/1.18</f>
        <v>1.4259076271186444</v>
      </c>
      <c r="AA47" s="6">
        <v>0</v>
      </c>
      <c r="AB47" s="6">
        <v>0</v>
      </c>
      <c r="AC47" s="6">
        <f>'форма 2'!AI48/1.18</f>
        <v>0.81355931999999997</v>
      </c>
      <c r="AD47" s="6">
        <f>'форма 2'!AN48/1.18</f>
        <v>0.81355932203389836</v>
      </c>
      <c r="AE47" s="6">
        <f>'форма 2'!AS48/1.18</f>
        <v>1.4259076271186442</v>
      </c>
      <c r="AF47" s="6">
        <f>'форма 2'!AX48/1.18</f>
        <v>1.4259076271186442</v>
      </c>
      <c r="AG47" s="6">
        <f>'форма 2'!BC48/1.18</f>
        <v>0</v>
      </c>
      <c r="AH47" s="6">
        <f>'форма 2'!BH48/1.18</f>
        <v>0</v>
      </c>
      <c r="AI47" s="6">
        <f t="shared" si="16"/>
        <v>2.2394669471186441</v>
      </c>
      <c r="AJ47" s="6">
        <f t="shared" si="16"/>
        <v>2.2394669491525425</v>
      </c>
      <c r="AK47" s="6"/>
    </row>
    <row r="48" spans="1:42" ht="51" x14ac:dyDescent="0.2">
      <c r="A48" s="4" t="s">
        <v>109</v>
      </c>
      <c r="B48" s="7" t="s">
        <v>149</v>
      </c>
      <c r="C48" s="18" t="s">
        <v>150</v>
      </c>
      <c r="D48" s="8" t="s">
        <v>132</v>
      </c>
      <c r="E48" s="8">
        <v>2017</v>
      </c>
      <c r="F48" s="8">
        <f>E48</f>
        <v>2017</v>
      </c>
      <c r="G48" s="8">
        <f>F48</f>
        <v>2017</v>
      </c>
      <c r="H48" s="6">
        <f>10.82999988/1.18</f>
        <v>9.1779660000000014</v>
      </c>
      <c r="I48" s="6">
        <f>AJ48</f>
        <v>29.151966000000002</v>
      </c>
      <c r="J48" s="6">
        <v>0</v>
      </c>
      <c r="K48" s="6">
        <f t="shared" si="12"/>
        <v>9.1779660000000014</v>
      </c>
      <c r="L48" s="6">
        <v>0</v>
      </c>
      <c r="M48" s="6">
        <f t="shared" si="7"/>
        <v>9.1779660000000014</v>
      </c>
      <c r="N48" s="6"/>
      <c r="O48" s="6"/>
      <c r="P48" s="6">
        <f>Q48+R48+S48+T48</f>
        <v>29.151966000000002</v>
      </c>
      <c r="Q48" s="6">
        <v>0</v>
      </c>
      <c r="R48" s="6">
        <f>I48</f>
        <v>29.151966000000002</v>
      </c>
      <c r="S48" s="6">
        <v>0</v>
      </c>
      <c r="T48" s="6">
        <v>0</v>
      </c>
      <c r="U48" s="6" t="s">
        <v>90</v>
      </c>
      <c r="V48" s="6">
        <v>0</v>
      </c>
      <c r="W48" s="6" t="s">
        <v>90</v>
      </c>
      <c r="X48" s="6">
        <f>'форма 2'!W49/1.18</f>
        <v>0</v>
      </c>
      <c r="Y48" s="6" t="s">
        <v>90</v>
      </c>
      <c r="Z48" s="6">
        <f>P48-'форма 2'!AN49</f>
        <v>25.061966000000002</v>
      </c>
      <c r="AA48" s="6">
        <v>0</v>
      </c>
      <c r="AB48" s="6">
        <v>0</v>
      </c>
      <c r="AC48" s="6">
        <f>'форма 2'!AI49/1.18</f>
        <v>9.1779659999999996</v>
      </c>
      <c r="AD48" s="6">
        <f>'форма 2'!AN49</f>
        <v>4.09</v>
      </c>
      <c r="AE48" s="6">
        <f>'форма 2'!AS49/1.18</f>
        <v>0</v>
      </c>
      <c r="AF48" s="6">
        <f>AC48-AD48</f>
        <v>5.0879659999999998</v>
      </c>
      <c r="AG48" s="6">
        <f>'форма 2'!BC49/1.18</f>
        <v>0</v>
      </c>
      <c r="AH48" s="6">
        <f>'форма 2'!BH49</f>
        <v>19.974</v>
      </c>
      <c r="AI48" s="6">
        <f t="shared" si="16"/>
        <v>9.1779659999999996</v>
      </c>
      <c r="AJ48" s="6">
        <f t="shared" si="16"/>
        <v>29.151966000000002</v>
      </c>
      <c r="AK48" s="36" t="s">
        <v>151</v>
      </c>
      <c r="AN48" s="19"/>
      <c r="AO48" s="19"/>
    </row>
    <row r="49" spans="1:39" ht="25.5" x14ac:dyDescent="0.2">
      <c r="A49" s="4" t="s">
        <v>109</v>
      </c>
      <c r="B49" s="7" t="s">
        <v>152</v>
      </c>
      <c r="C49" s="7" t="s">
        <v>153</v>
      </c>
      <c r="D49" s="8" t="s">
        <v>97</v>
      </c>
      <c r="E49" s="8">
        <v>2018</v>
      </c>
      <c r="F49" s="8">
        <v>2018</v>
      </c>
      <c r="G49" s="8">
        <v>2018</v>
      </c>
      <c r="H49" s="6">
        <f>'форма 2'!T50</f>
        <v>0.93054999999999999</v>
      </c>
      <c r="I49" s="6">
        <f>'форма 2'!K50</f>
        <v>0.93054999999999999</v>
      </c>
      <c r="J49" s="6">
        <v>0</v>
      </c>
      <c r="K49" s="6">
        <f t="shared" si="12"/>
        <v>0.93054999999999999</v>
      </c>
      <c r="L49" s="6">
        <v>0</v>
      </c>
      <c r="M49" s="6">
        <f>H49</f>
        <v>0.93054999999999999</v>
      </c>
      <c r="N49" s="6"/>
      <c r="O49" s="6"/>
      <c r="P49" s="6">
        <f t="shared" si="15"/>
        <v>0.93054999999999999</v>
      </c>
      <c r="Q49" s="6">
        <v>0</v>
      </c>
      <c r="R49" s="6">
        <f>M49</f>
        <v>0.93054999999999999</v>
      </c>
      <c r="S49" s="6">
        <v>0</v>
      </c>
      <c r="T49" s="6">
        <v>0</v>
      </c>
      <c r="U49" s="6" t="s">
        <v>90</v>
      </c>
      <c r="V49" s="6">
        <v>0</v>
      </c>
      <c r="W49" s="6" t="s">
        <v>90</v>
      </c>
      <c r="X49" s="6">
        <f>P49</f>
        <v>0.93054999999999999</v>
      </c>
      <c r="Y49" s="6" t="s">
        <v>90</v>
      </c>
      <c r="Z49" s="6">
        <f>'форма 2'!X50/1.18</f>
        <v>0.78860169491525423</v>
      </c>
      <c r="AA49" s="6">
        <v>0</v>
      </c>
      <c r="AB49" s="6">
        <v>0</v>
      </c>
      <c r="AC49" s="6">
        <f>'форма 2'!AI50/1.18</f>
        <v>0</v>
      </c>
      <c r="AD49" s="6">
        <f>'форма 2'!AN50/1.18</f>
        <v>0</v>
      </c>
      <c r="AE49" s="6">
        <f>'форма 2'!AS50</f>
        <v>0.93054999999999999</v>
      </c>
      <c r="AF49" s="6">
        <f>'форма 2'!AX50</f>
        <v>0.93054999999999999</v>
      </c>
      <c r="AG49" s="6">
        <f>'форма 2'!BC50/1.18</f>
        <v>0</v>
      </c>
      <c r="AH49" s="6">
        <f>'форма 2'!BH50/1.18</f>
        <v>0</v>
      </c>
      <c r="AI49" s="6">
        <f t="shared" si="16"/>
        <v>0.93054999999999999</v>
      </c>
      <c r="AJ49" s="6">
        <f t="shared" si="16"/>
        <v>0.93054999999999999</v>
      </c>
      <c r="AK49" s="36"/>
    </row>
    <row r="50" spans="1:39" ht="38.25" x14ac:dyDescent="0.2">
      <c r="A50" s="44" t="s">
        <v>109</v>
      </c>
      <c r="B50" s="18" t="s">
        <v>154</v>
      </c>
      <c r="C50" s="18" t="s">
        <v>155</v>
      </c>
      <c r="D50" s="8" t="s">
        <v>97</v>
      </c>
      <c r="E50" s="43">
        <v>2019</v>
      </c>
      <c r="F50" s="43"/>
      <c r="G50" s="43">
        <v>2019</v>
      </c>
      <c r="H50" s="6" t="s">
        <v>90</v>
      </c>
      <c r="I50" s="6" t="str">
        <f t="shared" ref="I50:I52" si="17">H50</f>
        <v>н/д</v>
      </c>
      <c r="K50" s="6">
        <f t="shared" si="12"/>
        <v>0</v>
      </c>
      <c r="L50" s="6">
        <v>0</v>
      </c>
      <c r="M50" s="6">
        <v>0</v>
      </c>
      <c r="N50" s="6">
        <f>'форма 2'!T51/1.18</f>
        <v>0</v>
      </c>
      <c r="O50" s="6">
        <v>0</v>
      </c>
      <c r="P50" s="6">
        <f>Q50+R50+S50+T50</f>
        <v>115.91620169491526</v>
      </c>
      <c r="Q50" s="6">
        <v>0</v>
      </c>
      <c r="R50" s="6">
        <v>0</v>
      </c>
      <c r="S50" s="6">
        <f>'форма 2'!U51/1.18</f>
        <v>115.91620169491526</v>
      </c>
      <c r="T50" s="6">
        <v>0</v>
      </c>
      <c r="U50" s="6" t="s">
        <v>90</v>
      </c>
      <c r="V50" s="6">
        <v>0</v>
      </c>
      <c r="W50" s="6" t="s">
        <v>90</v>
      </c>
      <c r="X50" s="6">
        <f>'форма 2'!W51/1.18</f>
        <v>0</v>
      </c>
      <c r="Y50" s="6" t="s">
        <v>90</v>
      </c>
      <c r="Z50" s="6">
        <f>'форма 2'!X51/1.18</f>
        <v>115.91620169491526</v>
      </c>
      <c r="AC50" s="6">
        <f>'форма 2'!AI51/1.18</f>
        <v>0</v>
      </c>
      <c r="AD50" s="6">
        <f>'форма 2'!AN51/1.18</f>
        <v>0</v>
      </c>
      <c r="AE50" s="6">
        <f>'форма 2'!AS51/1.18</f>
        <v>0</v>
      </c>
      <c r="AF50" s="6">
        <f>'форма 2'!AX51</f>
        <v>0</v>
      </c>
      <c r="AG50" s="6">
        <f>'форма 2'!BC51/1.18</f>
        <v>0</v>
      </c>
      <c r="AH50" s="6">
        <f>'форма 2'!BH51/1.18</f>
        <v>47.105416101694914</v>
      </c>
      <c r="AI50" s="6">
        <f t="shared" ref="AI50:AJ53" si="18">AC50+AE50+AG50</f>
        <v>0</v>
      </c>
      <c r="AJ50" s="6">
        <f t="shared" si="18"/>
        <v>47.105416101694914</v>
      </c>
      <c r="AK50" s="9" t="s">
        <v>156</v>
      </c>
      <c r="AM50" s="19"/>
    </row>
    <row r="51" spans="1:39" ht="51" x14ac:dyDescent="0.2">
      <c r="A51" s="44" t="s">
        <v>109</v>
      </c>
      <c r="B51" s="18" t="s">
        <v>157</v>
      </c>
      <c r="C51" s="18" t="s">
        <v>158</v>
      </c>
      <c r="D51" s="8" t="s">
        <v>97</v>
      </c>
      <c r="E51" s="43">
        <v>2019</v>
      </c>
      <c r="F51" s="43"/>
      <c r="G51" s="43">
        <v>2019</v>
      </c>
      <c r="H51" s="6" t="s">
        <v>90</v>
      </c>
      <c r="I51" s="6" t="str">
        <f t="shared" si="17"/>
        <v>н/д</v>
      </c>
      <c r="K51" s="6">
        <f t="shared" si="12"/>
        <v>0</v>
      </c>
      <c r="L51" s="6">
        <v>0</v>
      </c>
      <c r="M51" s="6">
        <v>0</v>
      </c>
      <c r="N51" s="6">
        <f>'форма 2'!T52/1.18</f>
        <v>0</v>
      </c>
      <c r="O51" s="6">
        <v>0</v>
      </c>
      <c r="P51" s="6">
        <f t="shared" si="15"/>
        <v>18.525423728813561</v>
      </c>
      <c r="Q51" s="6">
        <v>0</v>
      </c>
      <c r="R51" s="6">
        <v>0</v>
      </c>
      <c r="S51" s="6">
        <f>'форма 2'!U52/1.18</f>
        <v>18.525423728813561</v>
      </c>
      <c r="T51" s="6">
        <v>0</v>
      </c>
      <c r="U51" s="6" t="s">
        <v>90</v>
      </c>
      <c r="V51" s="6">
        <v>0</v>
      </c>
      <c r="W51" s="6" t="s">
        <v>90</v>
      </c>
      <c r="X51" s="6">
        <f>'форма 2'!W52/1.18</f>
        <v>0</v>
      </c>
      <c r="Y51" s="6" t="s">
        <v>90</v>
      </c>
      <c r="Z51" s="6">
        <f>'форма 2'!X52/1.18</f>
        <v>18.525423728813561</v>
      </c>
      <c r="AC51" s="6">
        <f>'форма 2'!AI52/1.18</f>
        <v>0</v>
      </c>
      <c r="AD51" s="6">
        <f>'форма 2'!AN52/1.18</f>
        <v>0</v>
      </c>
      <c r="AE51" s="6">
        <f>'форма 2'!AS52/1.18</f>
        <v>0</v>
      </c>
      <c r="AF51" s="6">
        <f>'форма 2'!AX52</f>
        <v>0</v>
      </c>
      <c r="AG51" s="6">
        <f>'форма 2'!BC52/1.18</f>
        <v>0</v>
      </c>
      <c r="AH51" s="6">
        <f>'форма 2'!BH52/1.18</f>
        <v>18.525423728813561</v>
      </c>
      <c r="AI51" s="6">
        <f t="shared" si="18"/>
        <v>0</v>
      </c>
      <c r="AJ51" s="6">
        <f t="shared" si="18"/>
        <v>18.525423728813561</v>
      </c>
      <c r="AK51" s="36" t="s">
        <v>203</v>
      </c>
      <c r="AM51" s="19"/>
    </row>
    <row r="52" spans="1:39" ht="38.25" x14ac:dyDescent="0.2">
      <c r="A52" s="44" t="s">
        <v>109</v>
      </c>
      <c r="B52" s="18" t="s">
        <v>160</v>
      </c>
      <c r="C52" s="18" t="s">
        <v>161</v>
      </c>
      <c r="D52" s="8" t="s">
        <v>97</v>
      </c>
      <c r="E52" s="43">
        <v>2019</v>
      </c>
      <c r="F52" s="43"/>
      <c r="G52" s="43">
        <v>2019</v>
      </c>
      <c r="H52" s="6" t="s">
        <v>90</v>
      </c>
      <c r="I52" s="6" t="str">
        <f t="shared" si="17"/>
        <v>н/д</v>
      </c>
      <c r="K52" s="6">
        <f t="shared" si="12"/>
        <v>0</v>
      </c>
      <c r="L52" s="6">
        <v>0</v>
      </c>
      <c r="M52" s="6">
        <v>0</v>
      </c>
      <c r="N52" s="6">
        <f>'форма 2'!T53/1.18</f>
        <v>0</v>
      </c>
      <c r="O52" s="6">
        <v>0</v>
      </c>
      <c r="P52" s="6">
        <f t="shared" si="15"/>
        <v>7.5574406779661025</v>
      </c>
      <c r="Q52" s="6">
        <v>0</v>
      </c>
      <c r="R52" s="6">
        <v>0</v>
      </c>
      <c r="S52" s="6">
        <f>'форма 2'!U53/1.18</f>
        <v>7.5574406779661025</v>
      </c>
      <c r="T52" s="6">
        <v>0</v>
      </c>
      <c r="U52" s="6" t="s">
        <v>90</v>
      </c>
      <c r="V52" s="6">
        <v>0</v>
      </c>
      <c r="W52" s="6" t="s">
        <v>90</v>
      </c>
      <c r="X52" s="6">
        <f>'форма 2'!W53/1.18</f>
        <v>0</v>
      </c>
      <c r="Y52" s="6" t="s">
        <v>90</v>
      </c>
      <c r="Z52" s="6">
        <f>'форма 2'!X53/1.18</f>
        <v>7.5574406779661025</v>
      </c>
      <c r="AC52" s="6">
        <f>'форма 2'!AI53/1.18</f>
        <v>0</v>
      </c>
      <c r="AD52" s="6">
        <f>'форма 2'!AN53/1.18</f>
        <v>0</v>
      </c>
      <c r="AE52" s="6">
        <f>'форма 2'!AS53/1.18</f>
        <v>0</v>
      </c>
      <c r="AF52" s="6">
        <f>'форма 2'!AX53</f>
        <v>0</v>
      </c>
      <c r="AG52" s="6">
        <f>'форма 2'!BC53/1.18</f>
        <v>0</v>
      </c>
      <c r="AH52" s="6">
        <f>'форма 2'!BH53/1.18</f>
        <v>7.5574406779661025</v>
      </c>
      <c r="AI52" s="6">
        <f t="shared" si="18"/>
        <v>0</v>
      </c>
      <c r="AJ52" s="6">
        <f t="shared" si="18"/>
        <v>7.5574406779661025</v>
      </c>
      <c r="AK52" s="36" t="s">
        <v>162</v>
      </c>
      <c r="AM52" s="19"/>
    </row>
    <row r="53" spans="1:39" ht="38.25" x14ac:dyDescent="0.2">
      <c r="A53" s="44" t="s">
        <v>109</v>
      </c>
      <c r="B53" s="18" t="s">
        <v>163</v>
      </c>
      <c r="C53" s="18" t="s">
        <v>164</v>
      </c>
      <c r="D53" s="8" t="s">
        <v>97</v>
      </c>
      <c r="E53" s="43">
        <v>2019</v>
      </c>
      <c r="F53" s="43"/>
      <c r="G53" s="43">
        <v>2019</v>
      </c>
      <c r="H53" s="6" t="s">
        <v>90</v>
      </c>
      <c r="I53" s="6" t="str">
        <f>H53</f>
        <v>н/д</v>
      </c>
      <c r="K53" s="6">
        <f t="shared" si="12"/>
        <v>0</v>
      </c>
      <c r="L53" s="6">
        <v>0</v>
      </c>
      <c r="M53" s="6">
        <v>0</v>
      </c>
      <c r="N53" s="6">
        <f>'форма 2'!T54/1.18</f>
        <v>0</v>
      </c>
      <c r="O53" s="6">
        <v>0</v>
      </c>
      <c r="P53" s="6">
        <f t="shared" si="15"/>
        <v>27.185932203389832</v>
      </c>
      <c r="Q53" s="6">
        <v>0</v>
      </c>
      <c r="R53" s="6">
        <v>0</v>
      </c>
      <c r="S53" s="6">
        <f>'форма 2'!U54/1.18</f>
        <v>27.185932203389832</v>
      </c>
      <c r="T53" s="6">
        <v>0</v>
      </c>
      <c r="U53" s="6" t="s">
        <v>90</v>
      </c>
      <c r="V53" s="6">
        <v>0</v>
      </c>
      <c r="W53" s="6" t="s">
        <v>90</v>
      </c>
      <c r="X53" s="6">
        <f>'форма 2'!W54/1.18</f>
        <v>0</v>
      </c>
      <c r="Y53" s="6" t="s">
        <v>90</v>
      </c>
      <c r="Z53" s="6">
        <f>'форма 2'!X54/1.18</f>
        <v>27.185932203389832</v>
      </c>
      <c r="AC53" s="6">
        <f>'форма 2'!AI54/1.18</f>
        <v>0</v>
      </c>
      <c r="AD53" s="6">
        <f>'форма 2'!AN54/1.18</f>
        <v>0</v>
      </c>
      <c r="AE53" s="6">
        <f>'форма 2'!AS54/1.18</f>
        <v>0</v>
      </c>
      <c r="AF53" s="6">
        <f>'форма 2'!AX54</f>
        <v>0</v>
      </c>
      <c r="AG53" s="6">
        <f>'форма 2'!BC54/1.18</f>
        <v>0</v>
      </c>
      <c r="AH53" s="6">
        <f>'форма 2'!BH54/1.18</f>
        <v>27.185932203389832</v>
      </c>
      <c r="AI53" s="6">
        <f t="shared" si="18"/>
        <v>0</v>
      </c>
      <c r="AJ53" s="6">
        <f t="shared" si="18"/>
        <v>27.185932203389832</v>
      </c>
      <c r="AK53" s="36" t="s">
        <v>204</v>
      </c>
      <c r="AM53" s="19"/>
    </row>
    <row r="55" spans="1:39" ht="165" customHeight="1" x14ac:dyDescent="0.2">
      <c r="P55" s="19"/>
    </row>
    <row r="56" spans="1:39" ht="15.75" x14ac:dyDescent="0.25">
      <c r="B56" s="59" t="s">
        <v>205</v>
      </c>
      <c r="C56" s="60"/>
      <c r="D56" s="61"/>
      <c r="E56" s="61"/>
      <c r="F56" s="61"/>
      <c r="P56" s="61" t="s">
        <v>206</v>
      </c>
    </row>
  </sheetData>
  <mergeCells count="26">
    <mergeCell ref="Y16:Z16"/>
    <mergeCell ref="AC16:AD16"/>
    <mergeCell ref="AE16:AF16"/>
    <mergeCell ref="AG16:AH16"/>
    <mergeCell ref="AI16:AI17"/>
    <mergeCell ref="AJ16:AJ17"/>
    <mergeCell ref="J15:J17"/>
    <mergeCell ref="K15:T15"/>
    <mergeCell ref="U15:Z15"/>
    <mergeCell ref="AA15:AB16"/>
    <mergeCell ref="AC15:AJ15"/>
    <mergeCell ref="AK15:AK17"/>
    <mergeCell ref="K16:O16"/>
    <mergeCell ref="P16:T16"/>
    <mergeCell ref="U16:V16"/>
    <mergeCell ref="W16:X16"/>
    <mergeCell ref="A1:AK1"/>
    <mergeCell ref="A2:AK2"/>
    <mergeCell ref="A3:AK3"/>
    <mergeCell ref="A15:A17"/>
    <mergeCell ref="B15:B17"/>
    <mergeCell ref="C15:C17"/>
    <mergeCell ref="D15:D17"/>
    <mergeCell ref="E15:E17"/>
    <mergeCell ref="F15:G16"/>
    <mergeCell ref="H15:I16"/>
  </mergeCells>
  <conditionalFormatting sqref="J19">
    <cfRule type="expression" dxfId="14" priority="15">
      <formula>0</formula>
    </cfRule>
  </conditionalFormatting>
  <conditionalFormatting sqref="K50:M53 P50:R53 H34:W49 AA34:AJ49 X34:Z53 AC50:AJ53 H19:AJ33 U50:W53">
    <cfRule type="expression" dxfId="13" priority="13">
      <formula>P19=0</formula>
    </cfRule>
    <cfRule type="expression" dxfId="12" priority="14">
      <formula>0</formula>
    </cfRule>
  </conditionalFormatting>
  <conditionalFormatting sqref="H50:H53">
    <cfRule type="expression" dxfId="11" priority="11">
      <formula>P50=0</formula>
    </cfRule>
    <cfRule type="expression" dxfId="10" priority="12">
      <formula>0</formula>
    </cfRule>
  </conditionalFormatting>
  <conditionalFormatting sqref="I50:I53">
    <cfRule type="expression" dxfId="9" priority="9">
      <formula>Q50=0</formula>
    </cfRule>
    <cfRule type="expression" dxfId="8" priority="10">
      <formula>0</formula>
    </cfRule>
  </conditionalFormatting>
  <conditionalFormatting sqref="S50:S53">
    <cfRule type="expression" dxfId="7" priority="7">
      <formula>AA50=0</formula>
    </cfRule>
    <cfRule type="expression" dxfId="6" priority="8">
      <formula>0</formula>
    </cfRule>
  </conditionalFormatting>
  <conditionalFormatting sqref="N50:N53">
    <cfRule type="expression" dxfId="5" priority="5">
      <formula>V50=0</formula>
    </cfRule>
    <cfRule type="expression" dxfId="4" priority="6">
      <formula>0</formula>
    </cfRule>
  </conditionalFormatting>
  <conditionalFormatting sqref="O50:O53">
    <cfRule type="expression" dxfId="3" priority="3">
      <formula>W50=0</formula>
    </cfRule>
    <cfRule type="expression" dxfId="2" priority="4">
      <formula>0</formula>
    </cfRule>
  </conditionalFormatting>
  <conditionalFormatting sqref="T50:T53">
    <cfRule type="expression" dxfId="1" priority="1">
      <formula>AB50=0</formula>
    </cfRule>
    <cfRule type="expression" dxfId="0" priority="2">
      <formula>0</formula>
    </cfRule>
  </conditionalFormatting>
  <pageMargins left="0.39370078740157483" right="0.39370078740157483" top="0.78740157480314965" bottom="0.39370078740157483" header="0.31496062992125984" footer="0.31496062992125984"/>
  <pageSetup paperSize="9" scale="32" fitToHeight="0" orientation="landscape" verticalDpi="0"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2wNPi1jXeHuqh1XYSyRZ4iw3Pwve95RZu2TZxKOqdtA=</DigestValue>
    </Reference>
    <Reference URI="#idOfficeObject" Type="http://www.w3.org/2000/09/xmldsig#Object">
      <DigestMethod Algorithm="urn:ietf:params:xml:ns:cpxmlsec:algorithms:gostr3411"/>
      <DigestValue>zbFBzv3bOghBNxxSBbuKJTdZKKhlsXDK3n6VbX5GLdA=</DigestValue>
    </Reference>
    <Reference URI="#idSignedProperties" Type="http://uri.etsi.org/01903#SignedProperties">
      <Transforms>
        <Transform Algorithm="http://www.w3.org/TR/2001/REC-xml-c14n-20010315"/>
      </Transforms>
      <DigestMethod Algorithm="urn:ietf:params:xml:ns:cpxmlsec:algorithms:gostr3411"/>
      <DigestValue>abHu2b+Kr+ZWVbC8A8DIuG04s4QOBiQZueTUYbIyJ8I=</DigestValue>
    </Reference>
  </SignedInfo>
  <SignatureValue>NFKJvJVoWwAUCq+RF7+mhM+QQt5oK47HLZwHhiIzwfydxG/HcPF9k+qSnYRoymB1
oJ95EH33RQmh/EfZksoFQQ==</SignatureValue>
  <KeyInfo>
    <X509Data>
      <X509Certificate>MIIK/DCCCqugAwIBAgIRAOKMJu+UCJ2F6BFcNl9bnmswCAYGKoUDAgIDMIIBbTEi
MCAGCSqGSIb3DQEJARYTY2FfdGVuc29yQHRlbnNvci5ydTEYMBYGBSqFA2QBEg0x
MDY3NjA0MDgxNzEwMRowGAYIKoUDA4EDAQESDDAwNzYwNDA5NDI4MzELMAkGA1UE
BhMCUlUxMTAvBgNVBAgMKDc2INCv0YDQvtGB0LvQsNCy0YHQutCw0Y8g0L7QsdC7
0LDRgdGC0YwxHzAdBgNVBAcMFtCzLiDQr9GA0L7RgdC70LDQstC70YwxNDAyBgNV
BAkMK9Cc0L7RgdC60L7QstGB0LrQuNC5INC/0YDQvtGB0L/QtdC60YIg0LQuMTIx
MDAuBgNVBAsMJ9Cj0LTQvtGB0YLQvtCy0LXRgNGP0Y7RidC40Lkg0YbQtdC90YLR
gDEjMCEGA1UECgwa0J7QntCeICLQo9CmINCi0JXQndCX0J7QoCIxIzAhBgNVBAMM
GtCe0J7QniAi0KPQpiDQotCV0J3Ql9Ce0KAiMB4XDTE4MDQwMjA5NDg0MloXDTE5
MDQwMjA5NTg0MlowggIgMScwJQYDVQQJDB7Rg9C7LtCg0L7RgdGB0LjQudGB0LrQ
sNGPLCAyNjAxMTAvBgNVBAgMKDc0INCn0LXQu9GP0LHQuNC90YHQutCw0Y8g0L7Q
sdC70LDRgdGC0YwxHjAcBgNVBAcMFdCzLtCn0LXQu9GP0LHQuNC90YHQujELMAkG
A1UEBhMCUlUxKDAmBgNVBCoMH9Ce0LvQtdCzINCQ0L3QsNGC0L7Qu9GM0LXQstC4
0YcxFzAVBgNVBAQMDtCT0L7Qu9C+0LLQuNC9MTAwLgYDVQQDDCfQn9CQ0J4gItCn
0JXQm9Cv0JHQrdCd0JXQoNCT0J7QodCR0KvQoiIxMDAuBgNVBAwMJ9CT0JXQndCV
0KDQkNCb0KzQndCr0Jkg0JTQmNCg0JXQmtCi0J7QoDEKMAgGA1UECwwBMDEwMC4G
A1UECgwn0J/QkNCeICLQp9CV0JvQr9CR0K3QndCV0KDQk9Ce0KHQkdCr0KIiMT4w
PAYJKoZIhvcNAQkCDC9JTk49NzQ1MTIxMzMxOC9LUFA9NzQ1MTAxMDAxL09HUk49
MTA1NzQyMzUwNTczMjEiMCAGCSqGSIb3DQEJARYTTi5Pc3RhcGVua29AZXNidC5y
dTEaMBgGCCqFAwOBAwEBEgwwMDc0NTEyMTMzMTgxFjAUBgUqhQNkAxILMDQzMjMw
MzgzMDcxGDAWBgUqhQNkARINMTA1NzQyMzUwNTczMjBjMBwGBiqFAwICEzASBgcq
hQMCAiQABgcqhQMCAh4BA0MABEA/1sy9WijJ9XNQAO/FByqRg+LtViuN7p0nBsM2
BNxrrKho5E2Oj5RC64KUctoyzTBdxpLpiuJKY7HG8IIFnhc6o4IGazCCBmcwDgYD
VR0PAQH/BAQDAgTwMIGZBgNVHSUEgZEwgY4GByqFAwICIhkGByqFAwICIhoGByqF
AwICIgYGCCqFAwJAAQEBBggqhQMDgR0CDQYGKoUDA1kYBgcqhQMGJQEBBgYqhQMG
KAEGCCqFAwYpAQEBBggqhQMGKgUFBQYIKoUDBiwBAQEGCCqFAwYtAQEBBggqhQMH
AhUBAgYIKwYBBQUHAwIGCCsGAQUFBwMEMB0GA1UdIAQWMBQwCAYGKoUDZHEBMAgG
BiqFA2RxAjAhBgUqhQNkbwQYDBbQmtGA0LjQv9GC0L7Qn9GA0L4gQ1NQMIIBhgYD
VR0jBIIBfTCCAXmAFCH1D60mj8WPtyWgDMsPBGDg304XoYIBUqSCAU4wggFKMR4w
HAYJKoZIhvcNAQkBFg9kaXRAbWluc3Z5YXoucnUxCzAJBgNVBAYTAlJVMRwwGgYD
VQQIDBM3NyDQsy4g0JzQvtGB0LrQstCwMRUwEwYDVQQHDAzQnNC+0YHQutCy0LAx
PzA9BgNVBAkMNjEyNTM3NSDQsy4g0JzQvtGB0LrQstCwLCDRg9C7LiDQotCy0LXR
gNGB0LrQsNGPLCDQtC4gNzEsMCoGA1UECgwj0JzQuNC90LrQvtC80YHQstGP0LfR
jCDQoNC+0YHRgdC40LgxGDAWBgUqhQNkARINMTA0NzcwMjAyNjcwMTEaMBgGCCqF
AwOBAwEBEgwwMDc3MTA0NzQzNzUxQTA/BgNVBAMMONCT0L7Qu9C+0LLQvdC+0Lkg
0YPQtNC+0YHRgtC+0LLQtdGA0Y/RjtGJ0LjQuSDRhtC10L3RgtGAggsA1xQVyAAA
AAABRzAdBgNVHQ4EFgQUk5+e4i0UYUoHiLE5tgTYr8i5+1swKwYDVR0QBCQwIoAP
MjAxODA0MDIwOTQ4NDFagQ8yMDE5MDQwMjA5NDg0MVowggEzBgUqhQNkcASCASgw
ggEkDCsi0JrRgNC40L/RgtC+0J/RgNC+IENTUCIgKNCy0LXRgNGB0LjRjyA0LjAp
DFMi0KPQtNC+0YHRgtC+0LLQtdGA0Y/RjtGJ0LjQuSDRhtC10L3RgtGAICLQmtGA
0LjQv9GC0L7Qn9GA0L4g0KPQpiIg0LLQtdGA0YHQuNC4IDIuMAxP0KHQtdGA0YLQ
uNGE0LjQutCw0YIg0YHQvtC+0YLQstC10YLRgdGC0LLQuNGPIOKEliDQodCkLzEy
NC0zMDEwINC+0YIgMzAuMTIuMjAxNgxP0KHQtdGA0YLQuNGE0LjQutCw0YIg0YHQ
vtC+0YLQstC10YLRgdGC0LLQuNGPIOKEliDQodCkLzEyOC0yOTgzINC+0YIgMTgu
MTEuMjAxNjCB9gYDVR0fBIHuMIHrMDagNKAyhjBodHRwOi8vdGF4NS50ZW5zb3Iu
cnUvcHViL2NybC91Y190ZW5zb3ItMjAxNy5jcmwwOaA3oDWGM2h0dHA6Ly9jcmwu
dGVuc29yLnJ1L3RheDUvY2EvY3JsL3VjX3RlbnNvci0yMDE3LmNybDA6oDigNoY0
aHR0cDovL2NybDIudGVuc29yLnJ1L3RheDUvY2EvY3JsL3VjX3RlbnNvci0yMDE3
LmNybDA6oDigNoY0aHR0cDovL2NybDMudGVuc29yLnJ1L3RheDUvY2EvY3JsL3Vj
X3RlbnNvci0yMDE3LmNybDCCAW8GCCsGAQUFBwEBBIIBYTCCAV0wOQYIKwYBBQUH
MAGGLWh0dHA6Ly90YXg0LnRlbnNvci5ydS9vY3NwLXVjX3RlbnNvci9vY3NwLnNy
ZjA4BggrBgEFBQcwAoYsaHR0cDovL3RheDUudGVuc29yLnJ1L3B1Yi91Y190ZW5z
b3ItMjAxNy5jcnQwOwYIKwYBBQUHMAKGL2h0dHA6Ly9jcmwudGVuc29yLnJ1L3Rh
eDUvY2EvdWNfdGVuc29yLTIwMTcuY3J0MDwGCCsGAQUFBzAChjBodHRwOi8vY3Js
Mi50ZW5zb3IucnUvdGF4NS9jYS91Y190ZW5zb3ItMjAxNy5jcnQwPAYIKwYBBQUH
MAKGMGh0dHA6Ly9jcmwzLnRlbnNvci5ydS90YXg1L2NhL3VjX3RlbnNvci0yMDE3
LmNydDAtBggrBgEFBQcwAoYhaHR0cDovL3RheDQudGVuc29yLnJ1L3RzcC90c3Au
c3JmMAgGBiqFAwICAwNBAMo8gapBBcvmjABYan6u1N+FgRGFp9Q0B7bhcjWAEBy0
vPqCknQIFvvlL6RDz/rvoHiUjRkVJsTt5mHGP7A3OFg=</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NpJEN+Le9s4B4u6letOLdT8j4jI=</DigestValue>
      </Reference>
      <Reference URI="/xl/printerSettings/printerSettings1.bin?ContentType=application/vnd.openxmlformats-officedocument.spreadsheetml.printerSettings">
        <DigestMethod Algorithm="http://www.w3.org/2000/09/xmldsig#sha1"/>
        <DigestValue>XbiLbTvchIR2K4Di/tbb64hCx9c=</DigestValue>
      </Reference>
      <Reference URI="/xl/printerSettings/printerSettings2.bin?ContentType=application/vnd.openxmlformats-officedocument.spreadsheetml.printerSettings">
        <DigestMethod Algorithm="http://www.w3.org/2000/09/xmldsig#sha1"/>
        <DigestValue>E0L7XsyDslBJtEMIIDiys12dg0I=</DigestValue>
      </Reference>
      <Reference URI="/xl/sharedStrings.xml?ContentType=application/vnd.openxmlformats-officedocument.spreadsheetml.sharedStrings+xml">
        <DigestMethod Algorithm="http://www.w3.org/2000/09/xmldsig#sha1"/>
        <DigestValue>QO4mahIoGKyZ/mfBC391lRTD240=</DigestValue>
      </Reference>
      <Reference URI="/xl/styles.xml?ContentType=application/vnd.openxmlformats-officedocument.spreadsheetml.styles+xml">
        <DigestMethod Algorithm="http://www.w3.org/2000/09/xmldsig#sha1"/>
        <DigestValue>3Q70zvNx1by+GqD/OqqQvdbsBlk=</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kEjIJAjbopFAvy/Qg5q3TwBogH0=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uvFwJuSpMb0KJGaNnsPytxfP51o=</DigestValue>
      </Reference>
      <Reference URI="/xl/worksheets/sheet2.xml?ContentType=application/vnd.openxmlformats-officedocument.spreadsheetml.worksheet+xml">
        <DigestMethod Algorithm="http://www.w3.org/2000/09/xmldsig#sha1"/>
        <DigestValue>ZGLkPvyhMDXHf6rFhGvB/2QVLSA=</DigestValue>
      </Reference>
    </Manifest>
    <SignatureProperties>
      <SignatureProperty Id="idSignatureTime" Target="#idPackageSignature">
        <mdssi:SignatureTime>
          <mdssi:Format>YYYY-MM-DDThh:mm:ssTZD</mdssi:Format>
          <mdssi:Value>2018-04-13T05:06:28Z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Удостоверение</SignatureComments>
          <WindowsVersion>6.1</WindowsVersion>
          <OfficeVersion>14.0</OfficeVersion>
          <ApplicationVersion>14.0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2018-04-13T05:06:28Z</xd:SigningTime>
          <xd:SigningCertificate>
            <xd:Cert>
              <xd:CertDigest>
                <DigestMethod Algorithm="http://www.w3.org/2000/09/xmldsig#sha1"/>
                <DigestValue>qa60ZU33+vnwP+oVVLkai/I3o0E=</DigestValue>
              </xd:CertDigest>
              <xd:IssuerSerial>
                <X509IssuerName>CN="ООО ""УЦ ТЕНЗОР""", O="ООО ""УЦ ТЕНЗОР""", OU=Удостоверяющий центр, STREET=Московский проспект д.12, L=г. Ярославль, S=76 Ярославская область, C=RU, ИНН=007604094283, ОГРН=1067604081710, E=ca_tensor@tensor.ru</X509IssuerName>
                <X509SerialNumber>301133238320495839558700467784337038955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форма 2</vt:lpstr>
      <vt:lpstr>форма 3</vt:lpstr>
      <vt:lpstr>'форма 2'!Заголовки_для_печати</vt:lpstr>
      <vt:lpstr>'форма 3'!Заголовки_для_печати</vt:lpstr>
      <vt:lpstr>'форма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Зеленина Александра Михайловна</dc:creator>
  <cp:lastModifiedBy>Зеленина Александра Михайловна</cp:lastModifiedBy>
  <cp:lastPrinted>2018-04-02T06:31:18Z</cp:lastPrinted>
  <dcterms:created xsi:type="dcterms:W3CDTF">2018-04-02T06:23:46Z</dcterms:created>
  <dcterms:modified xsi:type="dcterms:W3CDTF">2018-04-02T06:31:23Z</dcterms:modified>
</cp:coreProperties>
</file>